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Department\Wellness\"/>
    </mc:Choice>
  </mc:AlternateContent>
  <bookViews>
    <workbookView xWindow="0" yWindow="0" windowWidth="23040" windowHeight="8880" tabRatio="524"/>
  </bookViews>
  <sheets>
    <sheet name="December 2018" sheetId="107" r:id="rId1"/>
    <sheet name="Data" sheetId="72" r:id="rId2"/>
  </sheets>
  <definedNames>
    <definedName name="_xlnm.Print_Area" localSheetId="0">'December 2018'!$A$1:$Q$74</definedName>
  </definedNames>
  <calcPr calcId="162913"/>
</workbook>
</file>

<file path=xl/calcChain.xml><?xml version="1.0" encoding="utf-8"?>
<calcChain xmlns="http://schemas.openxmlformats.org/spreadsheetml/2006/main">
  <c r="O50" i="107" l="1"/>
  <c r="AC59" i="72"/>
  <c r="P27" i="107"/>
  <c r="O27" i="107"/>
  <c r="N27" i="107"/>
  <c r="M27" i="107"/>
  <c r="L27" i="107"/>
  <c r="K27" i="107"/>
  <c r="J27" i="107"/>
  <c r="I27" i="107"/>
  <c r="H27" i="107"/>
  <c r="G27" i="107"/>
  <c r="F27" i="107"/>
  <c r="E27" i="107"/>
  <c r="D27" i="107"/>
  <c r="C27" i="107"/>
  <c r="B27" i="107"/>
  <c r="P26" i="107"/>
  <c r="O26" i="107"/>
  <c r="N26" i="107"/>
  <c r="M26" i="107"/>
  <c r="L26" i="107"/>
  <c r="K26" i="107"/>
  <c r="J26" i="107"/>
  <c r="I26" i="107"/>
  <c r="H26" i="107"/>
  <c r="G26" i="107"/>
  <c r="F26" i="107"/>
  <c r="E26" i="107"/>
  <c r="D26" i="107"/>
  <c r="C26" i="107"/>
  <c r="B26" i="107"/>
  <c r="P25" i="107"/>
  <c r="O25" i="107"/>
  <c r="N25" i="107"/>
  <c r="M25" i="107"/>
  <c r="L25" i="107"/>
  <c r="K25" i="107"/>
  <c r="J25" i="107"/>
  <c r="I25" i="107"/>
  <c r="H25" i="107"/>
  <c r="G25" i="107"/>
  <c r="F25" i="107"/>
  <c r="E25" i="107"/>
  <c r="D25" i="107"/>
  <c r="C25" i="107"/>
  <c r="B25" i="107"/>
  <c r="P24" i="107"/>
  <c r="O24" i="107"/>
  <c r="N24" i="107"/>
  <c r="M24" i="107"/>
  <c r="L24" i="107"/>
  <c r="K24" i="107"/>
  <c r="J24" i="107"/>
  <c r="I24" i="107"/>
  <c r="H24" i="107"/>
  <c r="G24" i="107"/>
  <c r="F24" i="107"/>
  <c r="E24" i="107"/>
  <c r="D24" i="107"/>
  <c r="C24" i="107"/>
  <c r="B24" i="107"/>
  <c r="P23" i="107"/>
  <c r="O23" i="107"/>
  <c r="N23" i="107"/>
  <c r="M23" i="107"/>
  <c r="L23" i="107"/>
  <c r="K23" i="107"/>
  <c r="J23" i="107"/>
  <c r="I23" i="107"/>
  <c r="H23" i="107"/>
  <c r="G23" i="107"/>
  <c r="F23" i="107"/>
  <c r="E23" i="107"/>
  <c r="D23" i="107"/>
  <c r="C23" i="107"/>
  <c r="B23" i="107"/>
  <c r="P22" i="107"/>
  <c r="O22" i="107"/>
  <c r="N22" i="107"/>
  <c r="M22" i="107"/>
  <c r="L22" i="107"/>
  <c r="K22" i="107"/>
  <c r="J22" i="107"/>
  <c r="I22" i="107"/>
  <c r="H22" i="107"/>
  <c r="G22" i="107"/>
  <c r="F22" i="107"/>
  <c r="E22" i="107"/>
  <c r="D22" i="107"/>
  <c r="C22" i="107"/>
  <c r="B22" i="107"/>
  <c r="P21" i="107"/>
  <c r="O21" i="107"/>
  <c r="N21" i="107"/>
  <c r="M21" i="107"/>
  <c r="L21" i="107"/>
  <c r="K21" i="107"/>
  <c r="J21" i="107"/>
  <c r="I21" i="107"/>
  <c r="H21" i="107"/>
  <c r="G21" i="107"/>
  <c r="F21" i="107"/>
  <c r="E21" i="107"/>
  <c r="D21" i="107"/>
  <c r="C21" i="107"/>
  <c r="B21" i="107"/>
  <c r="P3" i="107"/>
  <c r="O3" i="107"/>
  <c r="N3" i="107"/>
  <c r="M3" i="107"/>
  <c r="L3" i="107"/>
  <c r="K3" i="107"/>
  <c r="J3" i="107"/>
  <c r="I3" i="107"/>
  <c r="H3" i="107"/>
  <c r="G3" i="107"/>
  <c r="F3" i="107"/>
  <c r="E3" i="107"/>
  <c r="D3" i="107"/>
  <c r="C3" i="107"/>
  <c r="P17" i="107"/>
  <c r="O17" i="107"/>
  <c r="N17" i="107"/>
  <c r="M17" i="107"/>
  <c r="L17" i="107"/>
  <c r="K17" i="107"/>
  <c r="J17" i="107"/>
  <c r="I17" i="107"/>
  <c r="H17" i="107"/>
  <c r="G17" i="107"/>
  <c r="F17" i="107"/>
  <c r="E17" i="107"/>
  <c r="D17" i="107"/>
  <c r="C17" i="107"/>
  <c r="P16" i="107"/>
  <c r="O16" i="107"/>
  <c r="N16" i="107"/>
  <c r="M16" i="107"/>
  <c r="L16" i="107"/>
  <c r="K16" i="107"/>
  <c r="J16" i="107"/>
  <c r="I16" i="107"/>
  <c r="H16" i="107"/>
  <c r="G16" i="107"/>
  <c r="F16" i="107"/>
  <c r="E16" i="107"/>
  <c r="D16" i="107"/>
  <c r="C16" i="107"/>
  <c r="P15" i="107"/>
  <c r="O15" i="107"/>
  <c r="N15" i="107"/>
  <c r="M15" i="107"/>
  <c r="L15" i="107"/>
  <c r="K15" i="107"/>
  <c r="J15" i="107"/>
  <c r="I15" i="107"/>
  <c r="H15" i="107"/>
  <c r="G15" i="107"/>
  <c r="F15" i="107"/>
  <c r="E15" i="107"/>
  <c r="D15" i="107"/>
  <c r="C15" i="107"/>
  <c r="P14" i="107"/>
  <c r="O14" i="107"/>
  <c r="N14" i="107"/>
  <c r="M14" i="107"/>
  <c r="L14" i="107"/>
  <c r="K14" i="107"/>
  <c r="J14" i="107"/>
  <c r="I14" i="107"/>
  <c r="H14" i="107"/>
  <c r="G14" i="107"/>
  <c r="F14" i="107"/>
  <c r="E14" i="107"/>
  <c r="D14" i="107"/>
  <c r="C14" i="107"/>
  <c r="P13" i="107"/>
  <c r="O13" i="107"/>
  <c r="N13" i="107"/>
  <c r="M13" i="107"/>
  <c r="L13" i="107"/>
  <c r="K13" i="107"/>
  <c r="J13" i="107"/>
  <c r="I13" i="107"/>
  <c r="H13" i="107"/>
  <c r="G13" i="107"/>
  <c r="F13" i="107"/>
  <c r="E13" i="107"/>
  <c r="D13" i="107"/>
  <c r="C13" i="107"/>
  <c r="P12" i="107"/>
  <c r="O12" i="107"/>
  <c r="N12" i="107"/>
  <c r="M12" i="107"/>
  <c r="L12" i="107"/>
  <c r="K12" i="107"/>
  <c r="J12" i="107"/>
  <c r="I12" i="107"/>
  <c r="H12" i="107"/>
  <c r="G12" i="107"/>
  <c r="F12" i="107"/>
  <c r="E12" i="107"/>
  <c r="D12" i="107"/>
  <c r="C12" i="107"/>
  <c r="P11" i="107"/>
  <c r="O11" i="107"/>
  <c r="N11" i="107"/>
  <c r="M11" i="107"/>
  <c r="L11" i="107"/>
  <c r="K11" i="107"/>
  <c r="J11" i="107"/>
  <c r="I11" i="107"/>
  <c r="H11" i="107"/>
  <c r="G11" i="107"/>
  <c r="F11" i="107"/>
  <c r="E11" i="107"/>
  <c r="D11" i="107"/>
  <c r="C11" i="107"/>
  <c r="P10" i="107"/>
  <c r="O10" i="107"/>
  <c r="N10" i="107"/>
  <c r="M10" i="107"/>
  <c r="L10" i="107"/>
  <c r="K10" i="107"/>
  <c r="J10" i="107"/>
  <c r="I10" i="107"/>
  <c r="H10" i="107"/>
  <c r="G10" i="107"/>
  <c r="F10" i="107"/>
  <c r="E10" i="107"/>
  <c r="D10" i="107"/>
  <c r="C10" i="107"/>
  <c r="P9" i="107"/>
  <c r="O9" i="107"/>
  <c r="N9" i="107"/>
  <c r="M9" i="107"/>
  <c r="L9" i="107"/>
  <c r="K9" i="107"/>
  <c r="J9" i="107"/>
  <c r="I9" i="107"/>
  <c r="H9" i="107"/>
  <c r="G9" i="107"/>
  <c r="F9" i="107"/>
  <c r="E9" i="107"/>
  <c r="D9" i="107"/>
  <c r="C9" i="107"/>
  <c r="P8" i="107"/>
  <c r="O8" i="107"/>
  <c r="N8" i="107"/>
  <c r="M8" i="107"/>
  <c r="L8" i="107"/>
  <c r="K8" i="107"/>
  <c r="J8" i="107"/>
  <c r="I8" i="107"/>
  <c r="H8" i="107"/>
  <c r="G8" i="107"/>
  <c r="F8" i="107"/>
  <c r="E8" i="107"/>
  <c r="D8" i="107"/>
  <c r="C8" i="107"/>
  <c r="P7" i="107"/>
  <c r="O7" i="107"/>
  <c r="N7" i="107"/>
  <c r="M7" i="107"/>
  <c r="L7" i="107"/>
  <c r="K7" i="107"/>
  <c r="J7" i="107"/>
  <c r="I7" i="107"/>
  <c r="H7" i="107"/>
  <c r="G7" i="107"/>
  <c r="F7" i="107"/>
  <c r="E7" i="107"/>
  <c r="D7" i="107"/>
  <c r="C7" i="107"/>
  <c r="P6" i="107"/>
  <c r="O6" i="107"/>
  <c r="N6" i="107"/>
  <c r="M6" i="107"/>
  <c r="L6" i="107"/>
  <c r="K6" i="107"/>
  <c r="J6" i="107"/>
  <c r="I6" i="107"/>
  <c r="H6" i="107"/>
  <c r="G6" i="107"/>
  <c r="F6" i="107"/>
  <c r="E6" i="107"/>
  <c r="D6" i="107"/>
  <c r="C6" i="107"/>
  <c r="P5" i="107"/>
  <c r="O5" i="107"/>
  <c r="N5" i="107"/>
  <c r="M5" i="107"/>
  <c r="L5" i="107"/>
  <c r="K5" i="107"/>
  <c r="J5" i="107"/>
  <c r="I5" i="107"/>
  <c r="H5" i="107"/>
  <c r="G5" i="107"/>
  <c r="F5" i="107"/>
  <c r="E5" i="107"/>
  <c r="D5" i="107"/>
  <c r="C5" i="107"/>
  <c r="P4" i="107"/>
  <c r="O4" i="107"/>
  <c r="N4" i="107"/>
  <c r="M4" i="107"/>
  <c r="L4" i="107"/>
  <c r="K4" i="107"/>
  <c r="J4" i="107"/>
  <c r="I4" i="107"/>
  <c r="H4" i="107"/>
  <c r="G4" i="107"/>
  <c r="F4" i="107"/>
  <c r="E4" i="107"/>
  <c r="D4" i="107"/>
  <c r="C4" i="107"/>
  <c r="B17" i="107"/>
  <c r="B16" i="107"/>
  <c r="B15" i="107"/>
  <c r="B14" i="107"/>
  <c r="B13" i="107"/>
  <c r="B12" i="107"/>
  <c r="B11" i="107"/>
  <c r="B10" i="107"/>
  <c r="B9" i="107"/>
  <c r="B8" i="107"/>
  <c r="B7" i="107"/>
  <c r="B6" i="107"/>
  <c r="B5" i="107"/>
  <c r="B4" i="107"/>
  <c r="B3" i="107"/>
  <c r="CN9" i="72"/>
  <c r="CG31" i="72"/>
  <c r="CL30" i="72"/>
  <c r="CM30" i="72"/>
  <c r="CL31" i="72"/>
  <c r="CM31" i="72"/>
  <c r="CL32" i="72"/>
  <c r="CM32" i="72"/>
  <c r="CL33" i="72"/>
  <c r="CM33" i="72"/>
  <c r="CL34" i="72"/>
  <c r="CM34" i="72"/>
  <c r="CL35" i="72"/>
  <c r="CM35" i="72"/>
  <c r="CL38" i="72"/>
  <c r="CM38" i="72"/>
  <c r="CL39" i="72"/>
  <c r="CM39" i="72"/>
  <c r="CL40" i="72"/>
  <c r="CM40" i="72"/>
  <c r="CL41" i="72"/>
  <c r="CM41" i="72"/>
  <c r="CL4" i="72"/>
  <c r="CM4" i="72"/>
  <c r="CL36" i="72" l="1"/>
  <c r="CM36" i="72"/>
  <c r="CO41" i="72" l="1"/>
  <c r="CO40" i="72"/>
  <c r="CO39" i="72"/>
  <c r="CO38" i="72"/>
  <c r="CO36" i="72"/>
  <c r="CO35" i="72"/>
  <c r="CO34" i="72"/>
  <c r="CO33" i="72"/>
  <c r="CO32" i="72"/>
  <c r="CO31" i="72"/>
  <c r="CO30" i="72"/>
  <c r="CO15" i="72"/>
  <c r="CO14" i="72"/>
  <c r="CO13" i="72"/>
  <c r="CO11" i="72"/>
  <c r="CO9" i="72"/>
  <c r="CO7" i="72"/>
  <c r="CO6" i="72"/>
  <c r="CO5" i="72"/>
  <c r="CO4" i="72"/>
  <c r="CN14" i="72"/>
  <c r="CN11" i="72"/>
  <c r="CN5" i="72"/>
  <c r="CN6" i="72"/>
  <c r="CN7" i="72"/>
  <c r="CN4" i="72"/>
  <c r="CL13" i="72"/>
  <c r="CN13" i="72" s="1"/>
  <c r="CM13" i="72"/>
  <c r="CM15" i="72" s="1"/>
  <c r="CL14" i="72"/>
  <c r="CM14" i="72"/>
  <c r="CL15" i="72"/>
  <c r="CN15" i="72" s="1"/>
  <c r="AB59" i="72" l="1"/>
  <c r="AA59" i="72"/>
  <c r="Z59" i="72"/>
  <c r="I20" i="107"/>
  <c r="N20" i="107"/>
  <c r="M20" i="107"/>
  <c r="L20" i="107"/>
  <c r="K20" i="107"/>
  <c r="J20" i="107"/>
  <c r="H20" i="107"/>
  <c r="G20" i="107"/>
  <c r="F20" i="107"/>
  <c r="E20" i="107"/>
  <c r="D20" i="107"/>
  <c r="C20" i="107"/>
  <c r="CB30" i="72"/>
  <c r="CC30" i="72"/>
  <c r="CD30" i="72"/>
  <c r="CE30" i="72"/>
  <c r="CF30" i="72"/>
  <c r="CG30" i="72"/>
  <c r="CH30" i="72"/>
  <c r="CI30" i="72"/>
  <c r="CJ30" i="72"/>
  <c r="CK30" i="72"/>
  <c r="CB31" i="72"/>
  <c r="CC31" i="72"/>
  <c r="CD31" i="72"/>
  <c r="CE31" i="72"/>
  <c r="CF31" i="72"/>
  <c r="CH31" i="72"/>
  <c r="CI31" i="72"/>
  <c r="CJ31" i="72"/>
  <c r="CK31" i="72"/>
  <c r="CB32" i="72"/>
  <c r="CC32" i="72"/>
  <c r="CD32" i="72"/>
  <c r="CE32" i="72"/>
  <c r="CF32" i="72"/>
  <c r="CG32" i="72"/>
  <c r="CH32" i="72"/>
  <c r="CI32" i="72"/>
  <c r="CJ32" i="72"/>
  <c r="CK32" i="72"/>
  <c r="CB33" i="72"/>
  <c r="CC33" i="72"/>
  <c r="CD33" i="72"/>
  <c r="CE33" i="72"/>
  <c r="CF33" i="72"/>
  <c r="CG33" i="72"/>
  <c r="CH33" i="72"/>
  <c r="CI33" i="72"/>
  <c r="CJ33" i="72"/>
  <c r="CK33" i="72"/>
  <c r="CB34" i="72"/>
  <c r="CC34" i="72"/>
  <c r="CD34" i="72"/>
  <c r="CE34" i="72"/>
  <c r="CF34" i="72"/>
  <c r="CG34" i="72"/>
  <c r="CH34" i="72"/>
  <c r="CI34" i="72"/>
  <c r="CJ34" i="72"/>
  <c r="CK34" i="72"/>
  <c r="CB35" i="72"/>
  <c r="CC35" i="72"/>
  <c r="CD35" i="72"/>
  <c r="CE35" i="72"/>
  <c r="CF35" i="72"/>
  <c r="CG35" i="72"/>
  <c r="CH35" i="72"/>
  <c r="CI35" i="72"/>
  <c r="CJ35" i="72"/>
  <c r="CK35" i="72"/>
  <c r="CB38" i="72"/>
  <c r="CC38" i="72"/>
  <c r="CD38" i="72"/>
  <c r="CE38" i="72"/>
  <c r="CF38" i="72"/>
  <c r="CG38" i="72"/>
  <c r="CH38" i="72"/>
  <c r="CI38" i="72"/>
  <c r="CJ38" i="72"/>
  <c r="CK38" i="72"/>
  <c r="CN38" i="72" s="1"/>
  <c r="CB39" i="72"/>
  <c r="CC39" i="72"/>
  <c r="CD39" i="72"/>
  <c r="CE39" i="72"/>
  <c r="CF39" i="72"/>
  <c r="CG39" i="72"/>
  <c r="CH39" i="72"/>
  <c r="CI39" i="72"/>
  <c r="CJ39" i="72"/>
  <c r="CK39" i="72"/>
  <c r="CN39" i="72" s="1"/>
  <c r="CB40" i="72"/>
  <c r="CC40" i="72"/>
  <c r="CD40" i="72"/>
  <c r="CE40" i="72"/>
  <c r="CF40" i="72"/>
  <c r="CG40" i="72"/>
  <c r="CH40" i="72"/>
  <c r="CI40" i="72"/>
  <c r="CJ40" i="72"/>
  <c r="CK40" i="72"/>
  <c r="CN40" i="72" s="1"/>
  <c r="CB41" i="72"/>
  <c r="CC41" i="72"/>
  <c r="CD41" i="72"/>
  <c r="CE41" i="72"/>
  <c r="CF41" i="72"/>
  <c r="CG41" i="72"/>
  <c r="CH41" i="72"/>
  <c r="CI41" i="72"/>
  <c r="CJ41" i="72"/>
  <c r="CK41" i="72"/>
  <c r="CN41" i="72" s="1"/>
  <c r="CK4" i="72"/>
  <c r="CK14" i="72" s="1"/>
  <c r="CJ4" i="72"/>
  <c r="CJ13" i="72" s="1"/>
  <c r="CJ15" i="72" s="1"/>
  <c r="CI4" i="72"/>
  <c r="CI14" i="72" s="1"/>
  <c r="CH4" i="72"/>
  <c r="CH14" i="72" s="1"/>
  <c r="CG4" i="72"/>
  <c r="CG14" i="72" s="1"/>
  <c r="CF4" i="72"/>
  <c r="CF14" i="72" s="1"/>
  <c r="CE4" i="72"/>
  <c r="CE14" i="72" s="1"/>
  <c r="CD4" i="72"/>
  <c r="CD14" i="72" s="1"/>
  <c r="CC4" i="72"/>
  <c r="CC14" i="72" s="1"/>
  <c r="CB4" i="72"/>
  <c r="CB13" i="72" s="1"/>
  <c r="CB15" i="72" s="1"/>
  <c r="CD36" i="72" l="1"/>
  <c r="CE36" i="72"/>
  <c r="CN32" i="72"/>
  <c r="CN30" i="72"/>
  <c r="CG36" i="72"/>
  <c r="CC36" i="72"/>
  <c r="CN34" i="72"/>
  <c r="CH36" i="72"/>
  <c r="CN35" i="72"/>
  <c r="CF36" i="72"/>
  <c r="CB36" i="72"/>
  <c r="CJ36" i="72"/>
  <c r="CN33" i="72"/>
  <c r="CI36" i="72"/>
  <c r="CK36" i="72"/>
  <c r="CN31" i="72"/>
  <c r="CF13" i="72"/>
  <c r="CF15" i="72" s="1"/>
  <c r="CB14" i="72"/>
  <c r="CJ14" i="72"/>
  <c r="CC13" i="72"/>
  <c r="CC15" i="72" s="1"/>
  <c r="CG13" i="72"/>
  <c r="CG15" i="72" s="1"/>
  <c r="CK13" i="72"/>
  <c r="CK15" i="72" s="1"/>
  <c r="CE13" i="72"/>
  <c r="CE15" i="72" s="1"/>
  <c r="CI13" i="72"/>
  <c r="CI15" i="72" s="1"/>
  <c r="CD13" i="72"/>
  <c r="CD15" i="72" s="1"/>
  <c r="CH13" i="72"/>
  <c r="CH15" i="72" s="1"/>
  <c r="C4" i="72"/>
  <c r="E4" i="72"/>
  <c r="F4" i="72"/>
  <c r="F13" i="72" s="1"/>
  <c r="G4" i="72"/>
  <c r="G13" i="72" s="1"/>
  <c r="I4" i="72"/>
  <c r="I13" i="72" s="1"/>
  <c r="J4" i="72"/>
  <c r="J13" i="72" s="1"/>
  <c r="L4" i="72"/>
  <c r="L13" i="72" s="1"/>
  <c r="M4" i="72"/>
  <c r="M13" i="72" s="1"/>
  <c r="N4" i="72"/>
  <c r="N13" i="72" s="1"/>
  <c r="O4" i="72"/>
  <c r="V4" i="72"/>
  <c r="V13" i="72" s="1"/>
  <c r="W4" i="72"/>
  <c r="W13" i="72" s="1"/>
  <c r="X4" i="72"/>
  <c r="Y4" i="72"/>
  <c r="Y13" i="72" s="1"/>
  <c r="Z4" i="72"/>
  <c r="Z13" i="72" s="1"/>
  <c r="AA4" i="72"/>
  <c r="AA13" i="72" s="1"/>
  <c r="AB4" i="72"/>
  <c r="AC4" i="72"/>
  <c r="AC13" i="72" s="1"/>
  <c r="AD4" i="72"/>
  <c r="AD13" i="72" s="1"/>
  <c r="AE4" i="72"/>
  <c r="AE13" i="72" s="1"/>
  <c r="AF4" i="72"/>
  <c r="AG4" i="72"/>
  <c r="AG13" i="72" s="1"/>
  <c r="AH4" i="72"/>
  <c r="AH13" i="72" s="1"/>
  <c r="AI4" i="72"/>
  <c r="AI13" i="72" s="1"/>
  <c r="AJ4" i="72"/>
  <c r="AK4" i="72"/>
  <c r="AK13" i="72" s="1"/>
  <c r="AL4" i="72"/>
  <c r="AL13" i="72" s="1"/>
  <c r="AM4" i="72"/>
  <c r="AM13" i="72" s="1"/>
  <c r="AN4" i="72"/>
  <c r="AP4" i="72"/>
  <c r="AP13" i="72" s="1"/>
  <c r="AQ4" i="72"/>
  <c r="AQ13" i="72" s="1"/>
  <c r="AR4" i="72"/>
  <c r="AR13" i="72" s="1"/>
  <c r="AS4" i="72"/>
  <c r="AS13" i="72" s="1"/>
  <c r="AT4" i="72"/>
  <c r="AT13" i="72" s="1"/>
  <c r="AU4" i="72"/>
  <c r="AU13" i="72" s="1"/>
  <c r="AV4" i="72"/>
  <c r="AV13" i="72" s="1"/>
  <c r="AW4" i="72"/>
  <c r="AW13" i="72" s="1"/>
  <c r="AX4" i="72"/>
  <c r="AX13" i="72" s="1"/>
  <c r="AY4" i="72"/>
  <c r="AY13" i="72" s="1"/>
  <c r="AZ4" i="72"/>
  <c r="AZ13" i="72" s="1"/>
  <c r="BA4" i="72"/>
  <c r="BA13" i="72" s="1"/>
  <c r="BB4" i="72"/>
  <c r="BB13" i="72" s="1"/>
  <c r="BC4" i="72"/>
  <c r="BC13" i="72" s="1"/>
  <c r="BD4" i="72"/>
  <c r="BE4" i="72"/>
  <c r="BF4" i="72"/>
  <c r="BG4" i="72"/>
  <c r="BH4" i="72"/>
  <c r="BI4" i="72"/>
  <c r="BJ4" i="72"/>
  <c r="BK4" i="72"/>
  <c r="BL4" i="72"/>
  <c r="BM4" i="72"/>
  <c r="BN4" i="72"/>
  <c r="BO4" i="72"/>
  <c r="BP4" i="72"/>
  <c r="BQ4" i="72"/>
  <c r="BR4" i="72"/>
  <c r="BS4" i="72"/>
  <c r="BT4" i="72"/>
  <c r="BU4" i="72"/>
  <c r="BV4" i="72"/>
  <c r="BW4" i="72"/>
  <c r="BX4" i="72"/>
  <c r="BY4" i="72"/>
  <c r="BZ4" i="72"/>
  <c r="CA4" i="72"/>
  <c r="B4" i="72"/>
  <c r="O13" i="72"/>
  <c r="X13" i="72"/>
  <c r="AB13" i="72"/>
  <c r="AF13" i="72"/>
  <c r="AJ13" i="72"/>
  <c r="AN13" i="72"/>
  <c r="BD13" i="72"/>
  <c r="BT13" i="72"/>
  <c r="CN36" i="72" l="1"/>
  <c r="CA13" i="72"/>
  <c r="BW13" i="72"/>
  <c r="BS13" i="72"/>
  <c r="BO13" i="72"/>
  <c r="BK13" i="72"/>
  <c r="BG13" i="72"/>
  <c r="BV13" i="72"/>
  <c r="BR13" i="72"/>
  <c r="BN13" i="72"/>
  <c r="BJ13" i="72"/>
  <c r="BF13" i="72"/>
  <c r="BP13" i="72"/>
  <c r="BL13" i="72"/>
  <c r="BZ13" i="72"/>
  <c r="BX13" i="72"/>
  <c r="BH13" i="72"/>
  <c r="BY13" i="72"/>
  <c r="BU13" i="72"/>
  <c r="BQ13" i="72"/>
  <c r="BM13" i="72"/>
  <c r="BI13" i="72"/>
  <c r="BE13" i="72"/>
  <c r="O59" i="72"/>
  <c r="Y59" i="72"/>
  <c r="V59" i="72"/>
  <c r="Q59" i="72"/>
  <c r="N59" i="72"/>
  <c r="J59" i="72"/>
  <c r="I59" i="72"/>
  <c r="G59" i="72"/>
  <c r="K59" i="72"/>
  <c r="S59" i="72"/>
  <c r="T59" i="72"/>
  <c r="P59" i="72"/>
  <c r="L59" i="72"/>
  <c r="H59" i="72"/>
  <c r="X59" i="72" l="1"/>
  <c r="W59" i="72"/>
  <c r="U59" i="72"/>
  <c r="R59" i="72"/>
  <c r="A7" i="107"/>
  <c r="A8" i="107"/>
  <c r="A9" i="107"/>
  <c r="A6" i="107"/>
  <c r="BE38" i="72"/>
  <c r="BF38" i="72"/>
  <c r="BG38" i="72"/>
  <c r="BH38" i="72"/>
  <c r="BI38" i="72"/>
  <c r="BJ38" i="72"/>
  <c r="BK38" i="72"/>
  <c r="BL38" i="72"/>
  <c r="BM38" i="72"/>
  <c r="BN38" i="72"/>
  <c r="BO38" i="72"/>
  <c r="BP38" i="72"/>
  <c r="BQ38" i="72"/>
  <c r="BR38" i="72"/>
  <c r="BS38" i="72"/>
  <c r="BT38" i="72"/>
  <c r="BU38" i="72"/>
  <c r="BV38" i="72"/>
  <c r="BW38" i="72"/>
  <c r="BX38" i="72"/>
  <c r="BY38" i="72"/>
  <c r="BZ38" i="72"/>
  <c r="CA38" i="72"/>
  <c r="BE39" i="72"/>
  <c r="BF39" i="72"/>
  <c r="BG39" i="72"/>
  <c r="BH39" i="72"/>
  <c r="BI39" i="72"/>
  <c r="BJ39" i="72"/>
  <c r="BK39" i="72"/>
  <c r="BL39" i="72"/>
  <c r="BM39" i="72"/>
  <c r="BN39" i="72"/>
  <c r="BO39" i="72"/>
  <c r="BP39" i="72"/>
  <c r="BQ39" i="72"/>
  <c r="BR39" i="72"/>
  <c r="BS39" i="72"/>
  <c r="BT39" i="72"/>
  <c r="BU39" i="72"/>
  <c r="BV39" i="72"/>
  <c r="BW39" i="72"/>
  <c r="BX39" i="72"/>
  <c r="BY39" i="72"/>
  <c r="BZ39" i="72"/>
  <c r="CA39" i="72"/>
  <c r="BE40" i="72"/>
  <c r="BF40" i="72"/>
  <c r="BG40" i="72"/>
  <c r="BH40" i="72"/>
  <c r="BI40" i="72"/>
  <c r="BJ40" i="72"/>
  <c r="BK40" i="72"/>
  <c r="BL40" i="72"/>
  <c r="BM40" i="72"/>
  <c r="BN40" i="72"/>
  <c r="BO40" i="72"/>
  <c r="BP40" i="72"/>
  <c r="BQ40" i="72"/>
  <c r="BR40" i="72"/>
  <c r="BS40" i="72"/>
  <c r="BT40" i="72"/>
  <c r="BU40" i="72"/>
  <c r="BV40" i="72"/>
  <c r="BW40" i="72"/>
  <c r="BX40" i="72"/>
  <c r="BY40" i="72"/>
  <c r="BZ40" i="72"/>
  <c r="CA40" i="72"/>
  <c r="BE41" i="72"/>
  <c r="BF41" i="72"/>
  <c r="BG41" i="72"/>
  <c r="BH41" i="72"/>
  <c r="BI41" i="72"/>
  <c r="BJ41" i="72"/>
  <c r="BK41" i="72"/>
  <c r="BL41" i="72"/>
  <c r="BM41" i="72"/>
  <c r="BN41" i="72"/>
  <c r="BO41" i="72"/>
  <c r="BP41" i="72"/>
  <c r="BQ41" i="72"/>
  <c r="BR41" i="72"/>
  <c r="BS41" i="72"/>
  <c r="BT41" i="72"/>
  <c r="BU41" i="72"/>
  <c r="BV41" i="72"/>
  <c r="BW41" i="72"/>
  <c r="BX41" i="72"/>
  <c r="BY41" i="72"/>
  <c r="BZ41" i="72"/>
  <c r="CA41" i="72"/>
  <c r="BD41" i="72"/>
  <c r="BD40" i="72"/>
  <c r="BD39" i="72"/>
  <c r="BD38" i="72"/>
  <c r="O20" i="107"/>
  <c r="P20" i="107"/>
  <c r="A26" i="107"/>
  <c r="A25" i="107"/>
  <c r="A24" i="107"/>
  <c r="A23" i="107"/>
  <c r="A22" i="107"/>
  <c r="A21" i="107"/>
  <c r="BE30" i="72"/>
  <c r="BF30" i="72"/>
  <c r="BG30" i="72"/>
  <c r="BH30" i="72"/>
  <c r="BI30" i="72"/>
  <c r="BJ30" i="72"/>
  <c r="BK30" i="72"/>
  <c r="BL30" i="72"/>
  <c r="BM30" i="72"/>
  <c r="BN30" i="72"/>
  <c r="BO30" i="72"/>
  <c r="BP30" i="72"/>
  <c r="BQ30" i="72"/>
  <c r="BR30" i="72"/>
  <c r="BS30" i="72"/>
  <c r="BT30" i="72"/>
  <c r="BU30" i="72"/>
  <c r="BV30" i="72"/>
  <c r="BW30" i="72"/>
  <c r="BX30" i="72"/>
  <c r="BY30" i="72"/>
  <c r="BZ30" i="72"/>
  <c r="CA30" i="72"/>
  <c r="BE31" i="72"/>
  <c r="BF31" i="72"/>
  <c r="BG31" i="72"/>
  <c r="BH31" i="72"/>
  <c r="BI31" i="72"/>
  <c r="BJ31" i="72"/>
  <c r="BK31" i="72"/>
  <c r="BL31" i="72"/>
  <c r="BM31" i="72"/>
  <c r="BN31" i="72"/>
  <c r="BO31" i="72"/>
  <c r="BP31" i="72"/>
  <c r="BQ31" i="72"/>
  <c r="BR31" i="72"/>
  <c r="BS31" i="72"/>
  <c r="BT31" i="72"/>
  <c r="BU31" i="72"/>
  <c r="BV31" i="72"/>
  <c r="BW31" i="72"/>
  <c r="BX31" i="72"/>
  <c r="BY31" i="72"/>
  <c r="BZ31" i="72"/>
  <c r="CA31" i="72"/>
  <c r="BE32" i="72"/>
  <c r="BF32" i="72"/>
  <c r="BG32" i="72"/>
  <c r="BH32" i="72"/>
  <c r="BI32" i="72"/>
  <c r="BJ32" i="72"/>
  <c r="BK32" i="72"/>
  <c r="BL32" i="72"/>
  <c r="BM32" i="72"/>
  <c r="BN32" i="72"/>
  <c r="BO32" i="72"/>
  <c r="BP32" i="72"/>
  <c r="BQ32" i="72"/>
  <c r="BR32" i="72"/>
  <c r="BS32" i="72"/>
  <c r="BT32" i="72"/>
  <c r="BU32" i="72"/>
  <c r="BV32" i="72"/>
  <c r="BW32" i="72"/>
  <c r="BX32" i="72"/>
  <c r="BY32" i="72"/>
  <c r="BZ32" i="72"/>
  <c r="CA32" i="72"/>
  <c r="BE33" i="72"/>
  <c r="BF33" i="72"/>
  <c r="BG33" i="72"/>
  <c r="BH33" i="72"/>
  <c r="BI33" i="72"/>
  <c r="BJ33" i="72"/>
  <c r="BK33" i="72"/>
  <c r="BL33" i="72"/>
  <c r="BM33" i="72"/>
  <c r="BN33" i="72"/>
  <c r="BO33" i="72"/>
  <c r="BP33" i="72"/>
  <c r="BQ33" i="72"/>
  <c r="BR33" i="72"/>
  <c r="BS33" i="72"/>
  <c r="BT33" i="72"/>
  <c r="BU33" i="72"/>
  <c r="BV33" i="72"/>
  <c r="BW33" i="72"/>
  <c r="BX33" i="72"/>
  <c r="BY33" i="72"/>
  <c r="BZ33" i="72"/>
  <c r="CA33" i="72"/>
  <c r="BE34" i="72"/>
  <c r="BF34" i="72"/>
  <c r="BG34" i="72"/>
  <c r="BH34" i="72"/>
  <c r="BI34" i="72"/>
  <c r="BJ34" i="72"/>
  <c r="BK34" i="72"/>
  <c r="BL34" i="72"/>
  <c r="BM34" i="72"/>
  <c r="BN34" i="72"/>
  <c r="BO34" i="72"/>
  <c r="BP34" i="72"/>
  <c r="BQ34" i="72"/>
  <c r="BR34" i="72"/>
  <c r="BS34" i="72"/>
  <c r="BT34" i="72"/>
  <c r="BU34" i="72"/>
  <c r="BV34" i="72"/>
  <c r="BW34" i="72"/>
  <c r="BX34" i="72"/>
  <c r="BY34" i="72"/>
  <c r="BZ34" i="72"/>
  <c r="CA34" i="72"/>
  <c r="BE35" i="72"/>
  <c r="BF35" i="72"/>
  <c r="BG35" i="72"/>
  <c r="BH35" i="72"/>
  <c r="BI35" i="72"/>
  <c r="BJ35" i="72"/>
  <c r="BK35" i="72"/>
  <c r="BL35" i="72"/>
  <c r="BM35" i="72"/>
  <c r="BN35" i="72"/>
  <c r="BO35" i="72"/>
  <c r="BP35" i="72"/>
  <c r="BQ35" i="72"/>
  <c r="BR35" i="72"/>
  <c r="BS35" i="72"/>
  <c r="BT35" i="72"/>
  <c r="BU35" i="72"/>
  <c r="BV35" i="72"/>
  <c r="BW35" i="72"/>
  <c r="BX35" i="72"/>
  <c r="BY35" i="72"/>
  <c r="BZ35" i="72"/>
  <c r="CA35" i="72"/>
  <c r="BD32" i="72"/>
  <c r="BD35" i="72"/>
  <c r="BD34" i="72"/>
  <c r="BD33" i="72"/>
  <c r="BD31" i="72"/>
  <c r="BD30" i="72"/>
  <c r="B20" i="107"/>
  <c r="B44" i="107"/>
  <c r="C42" i="107" s="1"/>
  <c r="BJ15" i="72"/>
  <c r="BM15" i="72"/>
  <c r="BN15" i="72"/>
  <c r="BJ14" i="72"/>
  <c r="BK14" i="72"/>
  <c r="BL14" i="72"/>
  <c r="BM14" i="72"/>
  <c r="BN14" i="72"/>
  <c r="BO14" i="72"/>
  <c r="BV14" i="72"/>
  <c r="BX14" i="72"/>
  <c r="BZ14" i="72"/>
  <c r="BU15" i="72"/>
  <c r="BQ15" i="72"/>
  <c r="BU14" i="72"/>
  <c r="BT14" i="72"/>
  <c r="BR14" i="72"/>
  <c r="BQ14" i="72"/>
  <c r="BP14" i="72"/>
  <c r="B38" i="107"/>
  <c r="C34" i="107" s="1"/>
  <c r="AX15" i="72"/>
  <c r="BC15" i="72"/>
  <c r="BB15" i="72"/>
  <c r="BA15" i="72"/>
  <c r="AZ15" i="72"/>
  <c r="AY15" i="72"/>
  <c r="AX14" i="72"/>
  <c r="AL15" i="72"/>
  <c r="AM15" i="72"/>
  <c r="AN15" i="72"/>
  <c r="AO5" i="72"/>
  <c r="AO4" i="72" s="1"/>
  <c r="AO13" i="72" s="1"/>
  <c r="M59" i="72" s="1"/>
  <c r="AQ15" i="72"/>
  <c r="AS15" i="72"/>
  <c r="AU15" i="72"/>
  <c r="AW15" i="72"/>
  <c r="BI14" i="72"/>
  <c r="BI15" i="72"/>
  <c r="BF14" i="72"/>
  <c r="BG14" i="72"/>
  <c r="BH14" i="72"/>
  <c r="AZ14" i="72"/>
  <c r="BB14" i="72"/>
  <c r="BD14" i="72"/>
  <c r="BE14" i="72"/>
  <c r="BF15" i="72"/>
  <c r="BE15" i="72"/>
  <c r="AM14" i="72"/>
  <c r="AQ14" i="72"/>
  <c r="AR14" i="72"/>
  <c r="AS14" i="72"/>
  <c r="AU14" i="72"/>
  <c r="AV14" i="72"/>
  <c r="AW14" i="72"/>
  <c r="AR15" i="72"/>
  <c r="AV15" i="72"/>
  <c r="U5" i="72"/>
  <c r="T5" i="72"/>
  <c r="T4" i="72" s="1"/>
  <c r="T13" i="72" s="1"/>
  <c r="S5" i="72"/>
  <c r="R5" i="72"/>
  <c r="R4" i="72" s="1"/>
  <c r="R13" i="72" s="1"/>
  <c r="Q5" i="72"/>
  <c r="Q4" i="72" s="1"/>
  <c r="Q13" i="72" s="1"/>
  <c r="P5" i="72"/>
  <c r="P4" i="72" s="1"/>
  <c r="P13" i="72" s="1"/>
  <c r="D59" i="72" s="1"/>
  <c r="K5" i="72"/>
  <c r="H5" i="72"/>
  <c r="H4" i="72" s="1"/>
  <c r="H13" i="72" s="1"/>
  <c r="B59" i="72" s="1"/>
  <c r="D5" i="72"/>
  <c r="D4" i="72" s="1"/>
  <c r="C13" i="72"/>
  <c r="C15" i="72" s="1"/>
  <c r="F14" i="72"/>
  <c r="G14" i="72"/>
  <c r="I15" i="72"/>
  <c r="J15" i="72"/>
  <c r="L15" i="72"/>
  <c r="M14" i="72"/>
  <c r="N14" i="72"/>
  <c r="O15" i="72"/>
  <c r="V14" i="72"/>
  <c r="W14" i="72"/>
  <c r="X14" i="72"/>
  <c r="Y15" i="72"/>
  <c r="Z14" i="72"/>
  <c r="AA14" i="72"/>
  <c r="AB15" i="72"/>
  <c r="AC15" i="72"/>
  <c r="AD15" i="72"/>
  <c r="AE14" i="72"/>
  <c r="AF14" i="72"/>
  <c r="AG14" i="72"/>
  <c r="AH14" i="72"/>
  <c r="AI14" i="72"/>
  <c r="AJ14" i="72"/>
  <c r="AK15" i="72"/>
  <c r="B13" i="72"/>
  <c r="B15" i="72" s="1"/>
  <c r="R15" i="72"/>
  <c r="B14" i="72"/>
  <c r="O14" i="72"/>
  <c r="AC14" i="72"/>
  <c r="J14" i="72"/>
  <c r="X15" i="72"/>
  <c r="AA15" i="72"/>
  <c r="I14" i="72"/>
  <c r="W15" i="72"/>
  <c r="M15" i="72"/>
  <c r="Q14" i="72"/>
  <c r="AF15" i="72"/>
  <c r="H15" i="72"/>
  <c r="T14" i="72"/>
  <c r="AD14" i="72"/>
  <c r="G15" i="72"/>
  <c r="AJ15" i="72"/>
  <c r="Y14" i="72"/>
  <c r="C14" i="72"/>
  <c r="R14" i="72"/>
  <c r="AB14" i="72"/>
  <c r="H14" i="72" l="1"/>
  <c r="C35" i="107"/>
  <c r="U4" i="72"/>
  <c r="U13" i="72" s="1"/>
  <c r="U15" i="72" s="1"/>
  <c r="P14" i="72"/>
  <c r="P15" i="72"/>
  <c r="K4" i="72"/>
  <c r="K13" i="72" s="1"/>
  <c r="C59" i="72" s="1"/>
  <c r="S4" i="72"/>
  <c r="S13" i="72" s="1"/>
  <c r="E59" i="72" s="1"/>
  <c r="BV15" i="72"/>
  <c r="D13" i="72"/>
  <c r="D15" i="72" s="1"/>
  <c r="D14" i="72"/>
  <c r="AO15" i="72"/>
  <c r="AO14" i="72"/>
  <c r="BZ15" i="72"/>
  <c r="BY15" i="72"/>
  <c r="AL14" i="72"/>
  <c r="BA14" i="72"/>
  <c r="BL15" i="72"/>
  <c r="N15" i="72"/>
  <c r="F15" i="72"/>
  <c r="AE15" i="72"/>
  <c r="V15" i="72"/>
  <c r="Z15" i="72"/>
  <c r="BY14" i="72"/>
  <c r="BO15" i="72"/>
  <c r="AI15" i="72"/>
  <c r="L14" i="72"/>
  <c r="AH15" i="72"/>
  <c r="AN14" i="72"/>
  <c r="BD15" i="72"/>
  <c r="BG15" i="72"/>
  <c r="BC14" i="72"/>
  <c r="AY14" i="72"/>
  <c r="BP15" i="72"/>
  <c r="BP36" i="72"/>
  <c r="BL36" i="72"/>
  <c r="BH36" i="72"/>
  <c r="AG15" i="72"/>
  <c r="S15" i="72"/>
  <c r="BW14" i="72"/>
  <c r="CA36" i="72"/>
  <c r="BW36" i="72"/>
  <c r="BS36" i="72"/>
  <c r="BK36" i="72"/>
  <c r="BG36" i="72"/>
  <c r="BT36" i="72"/>
  <c r="BR15" i="72"/>
  <c r="BX36" i="72"/>
  <c r="BZ36" i="72"/>
  <c r="BS14" i="72"/>
  <c r="BX15" i="72"/>
  <c r="BV36" i="72"/>
  <c r="BR36" i="72"/>
  <c r="BN36" i="72"/>
  <c r="BF36" i="72"/>
  <c r="BO36" i="72"/>
  <c r="CA14" i="72"/>
  <c r="BD36" i="72"/>
  <c r="Q15" i="72"/>
  <c r="AK14" i="72"/>
  <c r="T15" i="72"/>
  <c r="E13" i="72"/>
  <c r="E15" i="72" s="1"/>
  <c r="E14" i="72"/>
  <c r="AT15" i="72"/>
  <c r="AT14" i="72"/>
  <c r="AP15" i="72"/>
  <c r="AP14" i="72"/>
  <c r="BT15" i="72"/>
  <c r="BJ36" i="72"/>
  <c r="Q13" i="107"/>
  <c r="Q16" i="107"/>
  <c r="BY36" i="72"/>
  <c r="BU36" i="72"/>
  <c r="BQ36" i="72"/>
  <c r="BM36" i="72"/>
  <c r="BI36" i="72"/>
  <c r="BE36" i="72"/>
  <c r="Q10" i="107"/>
  <c r="Q12" i="107"/>
  <c r="Q14" i="107"/>
  <c r="Q5" i="107"/>
  <c r="Q11" i="107"/>
  <c r="Q15" i="107"/>
  <c r="C41" i="107"/>
  <c r="C36" i="107"/>
  <c r="C43" i="107"/>
  <c r="C37" i="107"/>
  <c r="C33" i="107"/>
  <c r="Q22" i="107" l="1"/>
  <c r="F59" i="72"/>
  <c r="K14" i="72"/>
  <c r="Q4" i="107"/>
  <c r="K15" i="72"/>
  <c r="S14" i="72"/>
  <c r="U14" i="72"/>
  <c r="Q25" i="107"/>
  <c r="Q21" i="107"/>
  <c r="Q24" i="107"/>
  <c r="Q23" i="107"/>
  <c r="Q7" i="107"/>
  <c r="Q8" i="107"/>
  <c r="BH15" i="72"/>
  <c r="BK15" i="72"/>
  <c r="Q26" i="107"/>
  <c r="Q6" i="107"/>
  <c r="BW15" i="72"/>
  <c r="CA15" i="72"/>
  <c r="Q9" i="107"/>
  <c r="Q17" i="107"/>
  <c r="BS15" i="72"/>
  <c r="Q27" i="107" l="1"/>
</calcChain>
</file>

<file path=xl/sharedStrings.xml><?xml version="1.0" encoding="utf-8"?>
<sst xmlns="http://schemas.openxmlformats.org/spreadsheetml/2006/main" count="238" uniqueCount="143">
  <si>
    <t>Chapel Hill Wellness@Work</t>
  </si>
  <si>
    <t>Scheduled</t>
  </si>
  <si>
    <t>Tobacco Cessation Unique Pts</t>
  </si>
  <si>
    <t>Walk-In</t>
  </si>
  <si>
    <t>Total Tobacco Cessation Visits</t>
  </si>
  <si>
    <t>Total Visits</t>
  </si>
  <si>
    <t>Employee Health Clinic Utilization</t>
  </si>
  <si>
    <t>TC Unique Patients</t>
  </si>
  <si>
    <t>Total Visits (excl. HRA Fair)</t>
  </si>
  <si>
    <t>Tobacco Cessation Visits</t>
  </si>
  <si>
    <t>Pivot Schedule tab, appt_arrived=Yes, loc_name in row, count of auto_num</t>
  </si>
  <si>
    <t>Notes</t>
  </si>
  <si>
    <t>% Change</t>
  </si>
  <si>
    <t>Total Nurse/Nurse Practitioner Visits</t>
  </si>
  <si>
    <t>Nurse/NP Total Visits</t>
  </si>
  <si>
    <t>Nurse/NP Scheduled Visits</t>
  </si>
  <si>
    <t>Nurse/NP Walk-In Visits</t>
  </si>
  <si>
    <t>Nurse/NP Unique Pts</t>
  </si>
  <si>
    <t>Nurse/NP Visits (excl. HRA Fair)</t>
  </si>
  <si>
    <t>Nurse/NP Unique Patients</t>
  </si>
  <si>
    <t>FIRST DRAG ROW 4 FORMULA FROM ONE MONTH TO NEXT MONTH</t>
  </si>
  <si>
    <t>Pivot Schedule tab, appt_arrived=Yes, patient unique ID in row, count unique IDs by month with 1+ count of auto_num, USE COUNT; Use COUNT put YEARMONTH in filter and go from beginning of fiscal year to current e.g., july - current month; for PYTD go back and do same amount of time July-May but for 11-12, for since inception do not include anything before July 2011, or the next month</t>
  </si>
  <si>
    <t>ALL PYTD MANUAL-TWO FYTD MANUAL</t>
  </si>
  <si>
    <t>Flu Shot</t>
  </si>
  <si>
    <t>Pivot Schedule_SC tab, appt_arrived=Yes, unique id in row, count auto num in Sigma, yearmonth in columns</t>
  </si>
  <si>
    <t>Pivot Schedule_SC tab, appt_arrived=Yes, unique ID inrow, count auto num in Sigma,  yearmonth in column, count each indiv encounter. For FYTD just count the number of unique ID's. For PYTD, go back to previous year's report.</t>
  </si>
  <si>
    <t>Nutrition Visits</t>
  </si>
  <si>
    <t>Nutrition Unique Patients</t>
  </si>
  <si>
    <t>Total Nutrition Visits</t>
  </si>
  <si>
    <t>Pivot Schedule tab, appt_arrived=Yes, sloc_name in row, count of auto_num, column yearmonth, (Add up everything except phone calls, flu shots and walk-ins)</t>
  </si>
  <si>
    <t>Healthy Living Goals (last 12 months)</t>
  </si>
  <si>
    <t>Weight Loss</t>
  </si>
  <si>
    <t>Lowering Blood Pressure</t>
  </si>
  <si>
    <t>Lowering Cholesterol</t>
  </si>
  <si>
    <t>Diabetes Management</t>
  </si>
  <si>
    <t>Tobacco Free Maintenance</t>
  </si>
  <si>
    <t>TOTAL</t>
  </si>
  <si>
    <t>Number</t>
  </si>
  <si>
    <t>% of Total</t>
  </si>
  <si>
    <t>Library</t>
  </si>
  <si>
    <t>Event</t>
  </si>
  <si>
    <t>Attendees</t>
  </si>
  <si>
    <t>Speaker</t>
  </si>
  <si>
    <t>Location</t>
  </si>
  <si>
    <t>Date</t>
  </si>
  <si>
    <t>Program Participation</t>
  </si>
  <si>
    <t>Content</t>
  </si>
  <si>
    <t>Lunch &amp; Learn</t>
  </si>
  <si>
    <t>Fitness Meeting</t>
  </si>
  <si>
    <t>Transit</t>
  </si>
  <si>
    <t>Hargraves</t>
  </si>
  <si>
    <t>Fire</t>
  </si>
  <si>
    <t>Aquatic Ctr</t>
  </si>
  <si>
    <t>Achieved</t>
  </si>
  <si>
    <t>Pending</t>
  </si>
  <si>
    <t>Did Not Achieve</t>
  </si>
  <si>
    <t>Goal Type</t>
  </si>
  <si>
    <t>Goal Outcome</t>
  </si>
  <si>
    <t>Police</t>
  </si>
  <si>
    <t>Public Works</t>
  </si>
  <si>
    <t>Row Labels</t>
  </si>
  <si>
    <t>201607</t>
  </si>
  <si>
    <t>201608</t>
  </si>
  <si>
    <t>201609</t>
  </si>
  <si>
    <t>201610</t>
  </si>
  <si>
    <t>201611</t>
  </si>
  <si>
    <t>201612</t>
  </si>
  <si>
    <t>201701</t>
  </si>
  <si>
    <t>201702</t>
  </si>
  <si>
    <t>201703</t>
  </si>
  <si>
    <t>201704</t>
  </si>
  <si>
    <t>201705</t>
  </si>
  <si>
    <t>201706</t>
  </si>
  <si>
    <t>201707</t>
  </si>
  <si>
    <t>201708</t>
  </si>
  <si>
    <t>201709</t>
  </si>
  <si>
    <t>201710</t>
  </si>
  <si>
    <t>201711</t>
  </si>
  <si>
    <t>201712</t>
  </si>
  <si>
    <t>Annual HRA</t>
  </si>
  <si>
    <t>Annual HRA Walk in</t>
  </si>
  <si>
    <t>Medical Case Management</t>
  </si>
  <si>
    <t>Minor Illness</t>
  </si>
  <si>
    <t>Ongoing Medical Care</t>
  </si>
  <si>
    <t>Weight Management Program Follow up</t>
  </si>
  <si>
    <t>Weight Management Program initial session</t>
  </si>
  <si>
    <t>Wellness</t>
  </si>
  <si>
    <t>Nutrition Specialist Initial session</t>
  </si>
  <si>
    <t>Walk In</t>
  </si>
  <si>
    <t>Scheduled + Walk-In</t>
  </si>
  <si>
    <t>Weight Management</t>
  </si>
  <si>
    <t>201601</t>
  </si>
  <si>
    <t>201602</t>
  </si>
  <si>
    <t>201603</t>
  </si>
  <si>
    <t>201604</t>
  </si>
  <si>
    <t>201605</t>
  </si>
  <si>
    <t>201606</t>
  </si>
  <si>
    <t>Scheduled and Walk-In Visits by Type</t>
  </si>
  <si>
    <t>Total Scheduled + Walk-In Visits</t>
  </si>
  <si>
    <t>317 Caldwell</t>
  </si>
  <si>
    <t>PW</t>
  </si>
  <si>
    <t>Transit Building</t>
  </si>
  <si>
    <t>Wellness Clinic</t>
  </si>
  <si>
    <t>TBD</t>
  </si>
  <si>
    <t>Q1</t>
  </si>
  <si>
    <t>Q2</t>
  </si>
  <si>
    <t>Q3</t>
  </si>
  <si>
    <t>Q4</t>
  </si>
  <si>
    <t>Flu Shots</t>
  </si>
  <si>
    <t>YTD18</t>
  </si>
  <si>
    <t>PYTD</t>
  </si>
  <si>
    <t>Vegetarian Diets</t>
  </si>
  <si>
    <t>Allegra Burton</t>
  </si>
  <si>
    <t>Grow Your Own</t>
  </si>
  <si>
    <t>Ryan Chamberlain et al.</t>
  </si>
  <si>
    <t>Osteoarthritis</t>
  </si>
  <si>
    <t>Lauren Porras</t>
  </si>
  <si>
    <t>Spring/Summer CSA</t>
  </si>
  <si>
    <t>Allergies</t>
  </si>
  <si>
    <t>Neck &amp; Shoulder Massage</t>
  </si>
  <si>
    <t>Living Healthy</t>
  </si>
  <si>
    <t>Orange to Orange Walking Challenge</t>
  </si>
  <si>
    <t>Get Outside &amp; Take A Hike</t>
  </si>
  <si>
    <t>Stress Management 101</t>
  </si>
  <si>
    <t>Shoulder &amp; Neck Massage</t>
  </si>
  <si>
    <t>6-Week Walking Group</t>
  </si>
  <si>
    <t>Eat Right Today</t>
  </si>
  <si>
    <t>Preparing for Retirement</t>
  </si>
  <si>
    <t>Julia Held</t>
  </si>
  <si>
    <t>Virginia Sprague</t>
  </si>
  <si>
    <t>Lana Nasrallah</t>
  </si>
  <si>
    <t>Lauren Ryan, Katy Thomas</t>
  </si>
  <si>
    <t>Doug Brigham</t>
  </si>
  <si>
    <t>Erin Jobe et al.</t>
  </si>
  <si>
    <t>Orange County HR</t>
  </si>
  <si>
    <t>Iris Hutchinson, Liska Lackey</t>
  </si>
  <si>
    <t>Edward Iglesia, MD</t>
  </si>
  <si>
    <t>Brown Bag Lunch</t>
  </si>
  <si>
    <t>2018 Events</t>
  </si>
  <si>
    <t>ADD TO REPORT: how many visits by dependents vs others</t>
  </si>
  <si>
    <t>Adventure Recreation</t>
  </si>
  <si>
    <t>Understanding Diet Myths &amp; Trends</t>
  </si>
  <si>
    <t>Keith Dodson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</si>
</sst>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409]mmm\-yy;@"/>
    <numFmt numFmtId="166" formatCode="0.0000####"/>
    <numFmt numFmtId="167" formatCode="mmm\-yyyy"/>
    <numFmt numFmtId="168" formatCode="0.0%"/>
    <numFmt numFmtId="169" formatCode="m/d/yy;@"/>
  </numFmts>
  <fonts count="35" x14ac:knownFonts="1">
    <font>
      <sz val="11"/>
      <color theme="1"/>
      <name val="Calibri"/>
      <family val="2"/>
      <scheme val="minor"/>
    </font>
    <font>
      <sz val="11"/>
      <color indexed="8"/>
      <name val="Calibri"/>
      <family val="2"/>
    </font>
    <font>
      <sz val="11"/>
      <color indexed="8"/>
      <name val="Calibri"/>
      <family val="2"/>
    </font>
    <font>
      <sz val="11"/>
      <color indexed="9"/>
      <name val="Calibri"/>
      <family val="2"/>
    </font>
    <font>
      <b/>
      <sz val="11"/>
      <color indexed="8"/>
      <name val="Calibri"/>
      <family val="2"/>
    </font>
    <font>
      <sz val="10"/>
      <name val="Arial"/>
      <family val="2"/>
    </font>
    <font>
      <sz val="11"/>
      <color indexed="17"/>
      <name val="Calibri"/>
      <family val="2"/>
    </font>
    <font>
      <sz val="11"/>
      <color indexed="10"/>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b/>
      <sz val="11"/>
      <color indexed="63"/>
      <name val="Calibri"/>
      <family val="2"/>
    </font>
    <font>
      <b/>
      <sz val="11"/>
      <color indexed="10"/>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8"/>
      <color indexed="62"/>
      <name val="Cambria"/>
      <family val="2"/>
    </font>
    <font>
      <sz val="11"/>
      <color theme="1"/>
      <name val="Calibri"/>
      <family val="2"/>
      <scheme val="minor"/>
    </font>
    <font>
      <sz val="11"/>
      <color indexed="8"/>
      <name val="Franklin Gothic Medium"/>
      <family val="2"/>
    </font>
    <font>
      <b/>
      <sz val="10"/>
      <name val="Franklin Gothic Medium"/>
      <family val="2"/>
    </font>
    <font>
      <sz val="11"/>
      <color theme="1"/>
      <name val="Franklin Gothic Medium"/>
      <family val="2"/>
    </font>
    <font>
      <b/>
      <sz val="10"/>
      <color indexed="18"/>
      <name val="Franklin Gothic Medium"/>
      <family val="2"/>
    </font>
    <font>
      <sz val="10"/>
      <name val="Franklin Gothic Medium"/>
      <family val="2"/>
    </font>
    <font>
      <sz val="10"/>
      <color indexed="8"/>
      <name val="Arial"/>
      <family val="2"/>
    </font>
    <font>
      <sz val="10"/>
      <color indexed="18"/>
      <name val="Franklin Gothic Medium"/>
      <family val="2"/>
    </font>
    <font>
      <sz val="11"/>
      <name val="Franklin Gothic Medium"/>
      <family val="2"/>
    </font>
    <font>
      <b/>
      <sz val="11"/>
      <color indexed="8"/>
      <name val="Franklin Gothic Medium"/>
      <family val="2"/>
    </font>
    <font>
      <b/>
      <sz val="11"/>
      <color indexed="18"/>
      <name val="Franklin Gothic Medium"/>
      <family val="2"/>
    </font>
    <font>
      <sz val="10"/>
      <color indexed="8"/>
      <name val="Franklin Gothic Medium"/>
      <family val="2"/>
    </font>
    <font>
      <b/>
      <sz val="11"/>
      <color theme="1"/>
      <name val="Franklin Gothic Medium"/>
      <family val="2"/>
    </font>
    <font>
      <i/>
      <sz val="10"/>
      <name val="Franklin Gothic Medium"/>
      <family val="2"/>
    </font>
    <font>
      <b/>
      <i/>
      <sz val="10"/>
      <name val="Franklin Gothic Medium"/>
      <family val="2"/>
    </font>
    <font>
      <b/>
      <sz val="10"/>
      <color indexed="8"/>
      <name val="Franklin Gothic Medium"/>
      <family val="2"/>
    </font>
  </fonts>
  <fills count="22">
    <fill>
      <patternFill patternType="none"/>
    </fill>
    <fill>
      <patternFill patternType="gray125"/>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10"/>
      </patternFill>
    </fill>
    <fill>
      <patternFill patternType="solid">
        <fgColor indexed="54"/>
      </patternFill>
    </fill>
    <fill>
      <patternFill patternType="solid">
        <fgColor indexed="49"/>
      </patternFill>
    </fill>
    <fill>
      <patternFill patternType="solid">
        <fgColor indexed="46"/>
      </patternFill>
    </fill>
    <fill>
      <patternFill patternType="solid">
        <fgColor indexed="9"/>
      </patternFill>
    </fill>
    <fill>
      <patternFill patternType="solid">
        <fgColor indexed="55"/>
      </patternFill>
    </fill>
    <fill>
      <patternFill patternType="solid">
        <fgColor indexed="4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thin">
        <color indexed="64"/>
      </left>
      <right/>
      <top/>
      <bottom/>
      <diagonal/>
    </border>
    <border>
      <left style="thin">
        <color indexed="64"/>
      </left>
      <right/>
      <top style="double">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87">
    <xf numFmtId="165" fontId="0" fillId="0" borderId="0"/>
    <xf numFmtId="165" fontId="1" fillId="2" borderId="0" applyNumberFormat="0" applyBorder="0" applyAlignment="0" applyProtection="0"/>
    <xf numFmtId="165" fontId="1" fillId="2" borderId="0" applyNumberFormat="0" applyBorder="0" applyAlignment="0" applyProtection="0"/>
    <xf numFmtId="165" fontId="1" fillId="2" borderId="0" applyNumberFormat="0" applyBorder="0" applyAlignment="0" applyProtection="0"/>
    <xf numFmtId="165" fontId="1" fillId="2" borderId="0" applyNumberFormat="0" applyBorder="0" applyAlignment="0" applyProtection="0"/>
    <xf numFmtId="165" fontId="1" fillId="4" borderId="0" applyNumberFormat="0" applyBorder="0" applyAlignment="0" applyProtection="0"/>
    <xf numFmtId="165" fontId="1" fillId="4" borderId="0" applyNumberFormat="0" applyBorder="0" applyAlignment="0" applyProtection="0"/>
    <xf numFmtId="165" fontId="1" fillId="4" borderId="0" applyNumberFormat="0" applyBorder="0" applyAlignment="0" applyProtection="0"/>
    <xf numFmtId="165" fontId="1" fillId="4"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4" borderId="0" applyNumberFormat="0" applyBorder="0" applyAlignment="0" applyProtection="0"/>
    <xf numFmtId="165" fontId="1" fillId="4" borderId="0" applyNumberFormat="0" applyBorder="0" applyAlignment="0" applyProtection="0"/>
    <xf numFmtId="165" fontId="1" fillId="4" borderId="0" applyNumberFormat="0" applyBorder="0" applyAlignment="0" applyProtection="0"/>
    <xf numFmtId="165" fontId="1" fillId="4" borderId="0" applyNumberFormat="0" applyBorder="0" applyAlignment="0" applyProtection="0"/>
    <xf numFmtId="165" fontId="1" fillId="7" borderId="0" applyNumberFormat="0" applyBorder="0" applyAlignment="0" applyProtection="0"/>
    <xf numFmtId="165" fontId="1" fillId="7" borderId="0" applyNumberFormat="0" applyBorder="0" applyAlignment="0" applyProtection="0"/>
    <xf numFmtId="165" fontId="1" fillId="7" borderId="0" applyNumberFormat="0" applyBorder="0" applyAlignment="0" applyProtection="0"/>
    <xf numFmtId="165" fontId="1" fillId="7" borderId="0" applyNumberFormat="0" applyBorder="0" applyAlignment="0" applyProtection="0"/>
    <xf numFmtId="165" fontId="1" fillId="8" borderId="0" applyNumberFormat="0" applyBorder="0" applyAlignment="0" applyProtection="0"/>
    <xf numFmtId="165" fontId="1" fillId="8" borderId="0" applyNumberFormat="0" applyBorder="0" applyAlignment="0" applyProtection="0"/>
    <xf numFmtId="165" fontId="1" fillId="8" borderId="0" applyNumberFormat="0" applyBorder="0" applyAlignment="0" applyProtection="0"/>
    <xf numFmtId="165" fontId="1" fillId="8"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6"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1" fillId="5" borderId="0" applyNumberFormat="0" applyBorder="0" applyAlignment="0" applyProtection="0"/>
    <xf numFmtId="165" fontId="3" fillId="6" borderId="0" applyNumberFormat="0" applyBorder="0" applyAlignment="0" applyProtection="0"/>
    <xf numFmtId="165" fontId="3" fillId="6" borderId="0" applyNumberFormat="0" applyBorder="0" applyAlignment="0" applyProtection="0"/>
    <xf numFmtId="165" fontId="3" fillId="6" borderId="0" applyNumberFormat="0" applyBorder="0" applyAlignment="0" applyProtection="0"/>
    <xf numFmtId="165" fontId="3" fillId="6" borderId="0" applyNumberFormat="0" applyBorder="0" applyAlignment="0" applyProtection="0"/>
    <xf numFmtId="165" fontId="3" fillId="9" borderId="0" applyNumberFormat="0" applyBorder="0" applyAlignment="0" applyProtection="0"/>
    <xf numFmtId="165" fontId="3" fillId="9" borderId="0" applyNumberFormat="0" applyBorder="0" applyAlignment="0" applyProtection="0"/>
    <xf numFmtId="165" fontId="3" fillId="9" borderId="0" applyNumberFormat="0" applyBorder="0" applyAlignment="0" applyProtection="0"/>
    <xf numFmtId="165" fontId="3" fillId="9" borderId="0" applyNumberFormat="0" applyBorder="0" applyAlignment="0" applyProtection="0"/>
    <xf numFmtId="165" fontId="3" fillId="10" borderId="0" applyNumberFormat="0" applyBorder="0" applyAlignment="0" applyProtection="0"/>
    <xf numFmtId="165" fontId="3" fillId="10" borderId="0" applyNumberFormat="0" applyBorder="0" applyAlignment="0" applyProtection="0"/>
    <xf numFmtId="165" fontId="3" fillId="10" borderId="0" applyNumberFormat="0" applyBorder="0" applyAlignment="0" applyProtection="0"/>
    <xf numFmtId="165" fontId="3" fillId="10" borderId="0" applyNumberFormat="0" applyBorder="0" applyAlignment="0" applyProtection="0"/>
    <xf numFmtId="165" fontId="3" fillId="8" borderId="0" applyNumberFormat="0" applyBorder="0" applyAlignment="0" applyProtection="0"/>
    <xf numFmtId="165" fontId="3" fillId="8" borderId="0" applyNumberFormat="0" applyBorder="0" applyAlignment="0" applyProtection="0"/>
    <xf numFmtId="165" fontId="3" fillId="8" borderId="0" applyNumberFormat="0" applyBorder="0" applyAlignment="0" applyProtection="0"/>
    <xf numFmtId="165" fontId="3" fillId="8" borderId="0" applyNumberFormat="0" applyBorder="0" applyAlignment="0" applyProtection="0"/>
    <xf numFmtId="165" fontId="3" fillId="6" borderId="0" applyNumberFormat="0" applyBorder="0" applyAlignment="0" applyProtection="0"/>
    <xf numFmtId="165" fontId="3" fillId="6" borderId="0" applyNumberFormat="0" applyBorder="0" applyAlignment="0" applyProtection="0"/>
    <xf numFmtId="165" fontId="3" fillId="6" borderId="0" applyNumberFormat="0" applyBorder="0" applyAlignment="0" applyProtection="0"/>
    <xf numFmtId="165" fontId="3" fillId="6" borderId="0" applyNumberFormat="0" applyBorder="0" applyAlignment="0" applyProtection="0"/>
    <xf numFmtId="165" fontId="3" fillId="4" borderId="0" applyNumberFormat="0" applyBorder="0" applyAlignment="0" applyProtection="0"/>
    <xf numFmtId="165" fontId="3" fillId="4" borderId="0" applyNumberFormat="0" applyBorder="0" applyAlignment="0" applyProtection="0"/>
    <xf numFmtId="165" fontId="3" fillId="4" borderId="0" applyNumberFormat="0" applyBorder="0" applyAlignment="0" applyProtection="0"/>
    <xf numFmtId="165" fontId="3" fillId="4" borderId="0" applyNumberFormat="0" applyBorder="0" applyAlignment="0" applyProtection="0"/>
    <xf numFmtId="165" fontId="3" fillId="11" borderId="0" applyNumberFormat="0" applyBorder="0" applyAlignment="0" applyProtection="0"/>
    <xf numFmtId="165" fontId="3" fillId="11" borderId="0" applyNumberFormat="0" applyBorder="0" applyAlignment="0" applyProtection="0"/>
    <xf numFmtId="165" fontId="3" fillId="11" borderId="0" applyNumberFormat="0" applyBorder="0" applyAlignment="0" applyProtection="0"/>
    <xf numFmtId="165" fontId="3" fillId="11" borderId="0" applyNumberFormat="0" applyBorder="0" applyAlignment="0" applyProtection="0"/>
    <xf numFmtId="165" fontId="3" fillId="9" borderId="0" applyNumberFormat="0" applyBorder="0" applyAlignment="0" applyProtection="0"/>
    <xf numFmtId="165" fontId="3" fillId="9" borderId="0" applyNumberFormat="0" applyBorder="0" applyAlignment="0" applyProtection="0"/>
    <xf numFmtId="165" fontId="3" fillId="9" borderId="0" applyNumberFormat="0" applyBorder="0" applyAlignment="0" applyProtection="0"/>
    <xf numFmtId="165" fontId="3" fillId="9" borderId="0" applyNumberFormat="0" applyBorder="0" applyAlignment="0" applyProtection="0"/>
    <xf numFmtId="165" fontId="3" fillId="10" borderId="0" applyNumberFormat="0" applyBorder="0" applyAlignment="0" applyProtection="0"/>
    <xf numFmtId="165" fontId="3" fillId="10" borderId="0" applyNumberFormat="0" applyBorder="0" applyAlignment="0" applyProtection="0"/>
    <xf numFmtId="165" fontId="3" fillId="10" borderId="0" applyNumberFormat="0" applyBorder="0" applyAlignment="0" applyProtection="0"/>
    <xf numFmtId="165" fontId="3" fillId="10" borderId="0" applyNumberFormat="0" applyBorder="0" applyAlignment="0" applyProtection="0"/>
    <xf numFmtId="165" fontId="3" fillId="13" borderId="0" applyNumberFormat="0" applyBorder="0" applyAlignment="0" applyProtection="0"/>
    <xf numFmtId="165" fontId="3" fillId="13" borderId="0" applyNumberFormat="0" applyBorder="0" applyAlignment="0" applyProtection="0"/>
    <xf numFmtId="165" fontId="3" fillId="13" borderId="0" applyNumberFormat="0" applyBorder="0" applyAlignment="0" applyProtection="0"/>
    <xf numFmtId="165" fontId="3" fillId="13" borderId="0" applyNumberFormat="0" applyBorder="0" applyAlignment="0" applyProtection="0"/>
    <xf numFmtId="165" fontId="3" fillId="14" borderId="0" applyNumberFormat="0" applyBorder="0" applyAlignment="0" applyProtection="0"/>
    <xf numFmtId="165" fontId="3" fillId="14" borderId="0" applyNumberFormat="0" applyBorder="0" applyAlignment="0" applyProtection="0"/>
    <xf numFmtId="165" fontId="3" fillId="14" borderId="0" applyNumberFormat="0" applyBorder="0" applyAlignment="0" applyProtection="0"/>
    <xf numFmtId="165" fontId="3" fillId="14" borderId="0" applyNumberFormat="0" applyBorder="0" applyAlignment="0" applyProtection="0"/>
    <xf numFmtId="165" fontId="3" fillId="12" borderId="0" applyNumberFormat="0" applyBorder="0" applyAlignment="0" applyProtection="0"/>
    <xf numFmtId="165" fontId="3" fillId="12" borderId="0" applyNumberFormat="0" applyBorder="0" applyAlignment="0" applyProtection="0"/>
    <xf numFmtId="165" fontId="3" fillId="12" borderId="0" applyNumberFormat="0" applyBorder="0" applyAlignment="0" applyProtection="0"/>
    <xf numFmtId="165" fontId="3" fillId="12"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13" fillId="16" borderId="1" applyNumberFormat="0" applyAlignment="0" applyProtection="0"/>
    <xf numFmtId="165" fontId="13" fillId="16" borderId="1" applyNumberFormat="0" applyAlignment="0" applyProtection="0"/>
    <xf numFmtId="165" fontId="13" fillId="16" borderId="1" applyNumberFormat="0" applyAlignment="0" applyProtection="0"/>
    <xf numFmtId="165" fontId="13" fillId="16" borderId="1" applyNumberFormat="0" applyAlignment="0" applyProtection="0"/>
    <xf numFmtId="165" fontId="9" fillId="17" borderId="2" applyNumberFormat="0" applyAlignment="0" applyProtection="0"/>
    <xf numFmtId="165" fontId="9" fillId="17" borderId="2" applyNumberFormat="0" applyAlignment="0" applyProtection="0"/>
    <xf numFmtId="165" fontId="9" fillId="17" borderId="2" applyNumberFormat="0" applyAlignment="0" applyProtection="0"/>
    <xf numFmtId="165" fontId="9" fillId="17" borderId="2"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165" fontId="10" fillId="0" borderId="0" applyNumberFormat="0" applyFill="0" applyBorder="0" applyAlignment="0" applyProtection="0"/>
    <xf numFmtId="165" fontId="10" fillId="0" borderId="0" applyNumberFormat="0" applyFill="0" applyBorder="0" applyAlignment="0" applyProtection="0"/>
    <xf numFmtId="165" fontId="10" fillId="0" borderId="0" applyNumberFormat="0" applyFill="0" applyBorder="0" applyAlignment="0" applyProtection="0"/>
    <xf numFmtId="165" fontId="10" fillId="0" borderId="0" applyNumberFormat="0" applyFill="0" applyBorder="0" applyAlignment="0" applyProtection="0"/>
    <xf numFmtId="166" fontId="5" fillId="0" borderId="0"/>
    <xf numFmtId="165" fontId="6" fillId="6" borderId="0" applyNumberFormat="0" applyBorder="0" applyAlignment="0" applyProtection="0"/>
    <xf numFmtId="165" fontId="6" fillId="6" borderId="0" applyNumberFormat="0" applyBorder="0" applyAlignment="0" applyProtection="0"/>
    <xf numFmtId="165" fontId="6" fillId="6" borderId="0" applyNumberFormat="0" applyBorder="0" applyAlignment="0" applyProtection="0"/>
    <xf numFmtId="165" fontId="6" fillId="6" borderId="0" applyNumberFormat="0" applyBorder="0" applyAlignment="0" applyProtection="0"/>
    <xf numFmtId="165" fontId="14" fillId="0" borderId="3" applyNumberFormat="0" applyFill="0" applyAlignment="0" applyProtection="0"/>
    <xf numFmtId="165" fontId="14" fillId="0" borderId="3" applyNumberFormat="0" applyFill="0" applyAlignment="0" applyProtection="0"/>
    <xf numFmtId="165" fontId="14" fillId="0" borderId="3" applyNumberFormat="0" applyFill="0" applyAlignment="0" applyProtection="0"/>
    <xf numFmtId="165" fontId="14" fillId="0" borderId="3" applyNumberFormat="0" applyFill="0" applyAlignment="0" applyProtection="0"/>
    <xf numFmtId="165" fontId="15" fillId="0" borderId="4" applyNumberFormat="0" applyFill="0" applyAlignment="0" applyProtection="0"/>
    <xf numFmtId="165" fontId="15" fillId="0" borderId="4" applyNumberFormat="0" applyFill="0" applyAlignment="0" applyProtection="0"/>
    <xf numFmtId="165" fontId="15" fillId="0" borderId="4" applyNumberFormat="0" applyFill="0" applyAlignment="0" applyProtection="0"/>
    <xf numFmtId="165" fontId="15" fillId="0" borderId="4" applyNumberFormat="0" applyFill="0" applyAlignment="0" applyProtection="0"/>
    <xf numFmtId="165" fontId="16" fillId="0" borderId="5" applyNumberFormat="0" applyFill="0" applyAlignment="0" applyProtection="0"/>
    <xf numFmtId="165" fontId="16" fillId="0" borderId="5" applyNumberFormat="0" applyFill="0" applyAlignment="0" applyProtection="0"/>
    <xf numFmtId="165" fontId="16" fillId="0" borderId="5" applyNumberFormat="0" applyFill="0" applyAlignment="0" applyProtection="0"/>
    <xf numFmtId="165" fontId="16" fillId="0" borderId="5" applyNumberFormat="0" applyFill="0" applyAlignment="0" applyProtection="0"/>
    <xf numFmtId="165" fontId="16" fillId="0" borderId="0" applyNumberFormat="0" applyFill="0" applyBorder="0" applyAlignment="0" applyProtection="0"/>
    <xf numFmtId="165" fontId="16" fillId="0" borderId="0" applyNumberFormat="0" applyFill="0" applyBorder="0" applyAlignment="0" applyProtection="0"/>
    <xf numFmtId="165" fontId="16" fillId="0" borderId="0" applyNumberFormat="0" applyFill="0" applyBorder="0" applyAlignment="0" applyProtection="0"/>
    <xf numFmtId="165" fontId="16" fillId="0" borderId="0" applyNumberFormat="0" applyFill="0" applyBorder="0" applyAlignment="0" applyProtection="0"/>
    <xf numFmtId="165" fontId="11" fillId="7" borderId="1" applyNumberFormat="0" applyAlignment="0" applyProtection="0"/>
    <xf numFmtId="165" fontId="11" fillId="7" borderId="1" applyNumberFormat="0" applyAlignment="0" applyProtection="0"/>
    <xf numFmtId="165" fontId="11" fillId="7" borderId="1" applyNumberFormat="0" applyAlignment="0" applyProtection="0"/>
    <xf numFmtId="165" fontId="11" fillId="7" borderId="1" applyNumberFormat="0" applyAlignment="0" applyProtection="0"/>
    <xf numFmtId="165" fontId="7" fillId="0" borderId="6" applyNumberFormat="0" applyFill="0" applyAlignment="0" applyProtection="0"/>
    <xf numFmtId="165" fontId="7" fillId="0" borderId="6" applyNumberFormat="0" applyFill="0" applyAlignment="0" applyProtection="0"/>
    <xf numFmtId="165" fontId="7" fillId="0" borderId="6" applyNumberFormat="0" applyFill="0" applyAlignment="0" applyProtection="0"/>
    <xf numFmtId="165" fontId="7" fillId="0" borderId="6" applyNumberFormat="0" applyFill="0" applyAlignment="0" applyProtection="0"/>
    <xf numFmtId="165" fontId="17" fillId="7" borderId="0" applyNumberFormat="0" applyBorder="0" applyAlignment="0" applyProtection="0"/>
    <xf numFmtId="165" fontId="17" fillId="7" borderId="0" applyNumberFormat="0" applyBorder="0" applyAlignment="0" applyProtection="0"/>
    <xf numFmtId="165" fontId="17" fillId="7" borderId="0" applyNumberFormat="0" applyBorder="0" applyAlignment="0" applyProtection="0"/>
    <xf numFmtId="165" fontId="17" fillId="7" borderId="0" applyNumberFormat="0" applyBorder="0" applyAlignment="0" applyProtection="0"/>
    <xf numFmtId="165" fontId="1" fillId="0" borderId="0"/>
    <xf numFmtId="165" fontId="1" fillId="0" borderId="0"/>
    <xf numFmtId="165" fontId="1" fillId="0" borderId="0"/>
    <xf numFmtId="165" fontId="1" fillId="0" borderId="0"/>
    <xf numFmtId="165" fontId="19" fillId="0" borderId="0"/>
    <xf numFmtId="165" fontId="5" fillId="0" borderId="0"/>
    <xf numFmtId="165" fontId="5" fillId="0" borderId="0"/>
    <xf numFmtId="165" fontId="1" fillId="0" borderId="0"/>
    <xf numFmtId="165" fontId="19" fillId="0" borderId="0"/>
    <xf numFmtId="165" fontId="5" fillId="5" borderId="7" applyNumberFormat="0" applyFont="0" applyAlignment="0" applyProtection="0"/>
    <xf numFmtId="165" fontId="5" fillId="5" borderId="7" applyNumberFormat="0" applyFont="0" applyAlignment="0" applyProtection="0"/>
    <xf numFmtId="165" fontId="5" fillId="5" borderId="7" applyNumberFormat="0" applyFont="0" applyAlignment="0" applyProtection="0"/>
    <xf numFmtId="165" fontId="5" fillId="5" borderId="7" applyNumberFormat="0" applyFont="0" applyAlignment="0" applyProtection="0"/>
    <xf numFmtId="165" fontId="12" fillId="16" borderId="8" applyNumberFormat="0" applyAlignment="0" applyProtection="0"/>
    <xf numFmtId="165" fontId="12" fillId="16" borderId="8" applyNumberFormat="0" applyAlignment="0" applyProtection="0"/>
    <xf numFmtId="165" fontId="12" fillId="16" borderId="8" applyNumberFormat="0" applyAlignment="0" applyProtection="0"/>
    <xf numFmtId="165" fontId="12" fillId="16" borderId="8" applyNumberFormat="0" applyAlignment="0" applyProtection="0"/>
    <xf numFmtId="9" fontId="2" fillId="0" borderId="0" applyFon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4" fillId="0" borderId="9" applyNumberFormat="0" applyFill="0" applyAlignment="0" applyProtection="0"/>
    <xf numFmtId="165" fontId="4" fillId="0" borderId="9" applyNumberFormat="0" applyFill="0" applyAlignment="0" applyProtection="0"/>
    <xf numFmtId="165" fontId="4" fillId="0" borderId="9" applyNumberFormat="0" applyFill="0" applyAlignment="0" applyProtection="0"/>
    <xf numFmtId="165" fontId="4"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xf numFmtId="0" fontId="19" fillId="0" borderId="0"/>
    <xf numFmtId="0" fontId="19" fillId="0" borderId="0"/>
    <xf numFmtId="0" fontId="25" fillId="0" borderId="0">
      <alignment vertical="top"/>
    </xf>
    <xf numFmtId="165" fontId="19" fillId="0" borderId="0"/>
  </cellStyleXfs>
  <cellXfs count="99">
    <xf numFmtId="165" fontId="0" fillId="0" borderId="0" xfId="0"/>
    <xf numFmtId="165" fontId="20" fillId="0" borderId="0" xfId="0" applyFont="1" applyFill="1"/>
    <xf numFmtId="165" fontId="20" fillId="0" borderId="0" xfId="0" applyFont="1"/>
    <xf numFmtId="165" fontId="22" fillId="0" borderId="0" xfId="0" applyNumberFormat="1" applyFont="1" applyAlignment="1">
      <alignment horizontal="center"/>
    </xf>
    <xf numFmtId="9" fontId="20" fillId="0" borderId="0" xfId="167" applyFont="1" applyFill="1"/>
    <xf numFmtId="165" fontId="20" fillId="0" borderId="0" xfId="0" applyFont="1" applyFill="1" applyAlignment="1">
      <alignment horizontal="center"/>
    </xf>
    <xf numFmtId="44" fontId="20" fillId="0" borderId="0" xfId="112" applyFont="1" applyFill="1"/>
    <xf numFmtId="165" fontId="20" fillId="18" borderId="15" xfId="0" applyFont="1" applyFill="1" applyBorder="1"/>
    <xf numFmtId="165" fontId="23" fillId="18" borderId="14" xfId="0" applyFont="1" applyFill="1" applyBorder="1" applyAlignment="1">
      <alignment horizontal="center"/>
    </xf>
    <xf numFmtId="165" fontId="21" fillId="0" borderId="20" xfId="0" applyFont="1" applyFill="1" applyBorder="1"/>
    <xf numFmtId="165" fontId="21" fillId="0" borderId="19" xfId="0" applyFont="1" applyFill="1" applyBorder="1"/>
    <xf numFmtId="165" fontId="24" fillId="0" borderId="20" xfId="0" applyFont="1" applyFill="1" applyBorder="1" applyAlignment="1">
      <alignment horizontal="left" indent="2"/>
    </xf>
    <xf numFmtId="165" fontId="24" fillId="0" borderId="20" xfId="0" applyFont="1" applyFill="1" applyBorder="1" applyAlignment="1">
      <alignment horizontal="left" indent="4"/>
    </xf>
    <xf numFmtId="0" fontId="22" fillId="0" borderId="0" xfId="0" applyNumberFormat="1" applyFont="1"/>
    <xf numFmtId="0" fontId="22" fillId="19" borderId="0" xfId="0" applyNumberFormat="1" applyFont="1" applyFill="1"/>
    <xf numFmtId="0" fontId="22" fillId="0" borderId="0" xfId="0" applyNumberFormat="1" applyFont="1" applyFill="1"/>
    <xf numFmtId="167" fontId="26" fillId="18" borderId="13" xfId="0" applyNumberFormat="1" applyFont="1" applyFill="1" applyBorder="1" applyAlignment="1">
      <alignment horizontal="center"/>
    </xf>
    <xf numFmtId="165" fontId="27" fillId="0" borderId="0" xfId="0" applyNumberFormat="1" applyFont="1" applyBorder="1" applyAlignment="1">
      <alignment horizontal="center"/>
    </xf>
    <xf numFmtId="0" fontId="27" fillId="19" borderId="0" xfId="0" applyNumberFormat="1" applyFont="1" applyFill="1" applyBorder="1"/>
    <xf numFmtId="0" fontId="27" fillId="0" borderId="0" xfId="0" applyNumberFormat="1" applyFont="1" applyFill="1" applyBorder="1"/>
    <xf numFmtId="0" fontId="27" fillId="0" borderId="0" xfId="0" applyNumberFormat="1" applyFont="1" applyBorder="1"/>
    <xf numFmtId="164" fontId="21" fillId="0" borderId="17" xfId="109" applyNumberFormat="1" applyFont="1" applyFill="1" applyBorder="1" applyAlignment="1">
      <alignment horizontal="center"/>
    </xf>
    <xf numFmtId="164" fontId="21" fillId="0" borderId="27" xfId="109" applyNumberFormat="1" applyFont="1" applyFill="1" applyBorder="1" applyAlignment="1">
      <alignment horizontal="center"/>
    </xf>
    <xf numFmtId="9" fontId="21" fillId="0" borderId="25" xfId="167" applyFont="1" applyFill="1" applyBorder="1" applyAlignment="1">
      <alignment horizontal="center"/>
    </xf>
    <xf numFmtId="164" fontId="24" fillId="0" borderId="29" xfId="109" applyNumberFormat="1" applyFont="1" applyFill="1" applyBorder="1" applyAlignment="1">
      <alignment horizontal="center"/>
    </xf>
    <xf numFmtId="164" fontId="24" fillId="0" borderId="16" xfId="109" applyNumberFormat="1" applyFont="1" applyFill="1" applyBorder="1" applyAlignment="1">
      <alignment horizontal="center"/>
    </xf>
    <xf numFmtId="164" fontId="24" fillId="0" borderId="23" xfId="109" applyNumberFormat="1" applyFont="1" applyFill="1" applyBorder="1" applyAlignment="1">
      <alignment horizontal="center"/>
    </xf>
    <xf numFmtId="9" fontId="21" fillId="0" borderId="21" xfId="167" applyFont="1" applyFill="1" applyBorder="1" applyAlignment="1">
      <alignment horizontal="center"/>
    </xf>
    <xf numFmtId="164" fontId="21" fillId="0" borderId="29" xfId="109" applyNumberFormat="1" applyFont="1" applyFill="1" applyBorder="1" applyAlignment="1">
      <alignment horizontal="center"/>
    </xf>
    <xf numFmtId="164" fontId="21" fillId="0" borderId="30" xfId="109" applyNumberFormat="1" applyFont="1" applyFill="1" applyBorder="1" applyAlignment="1">
      <alignment horizontal="center"/>
    </xf>
    <xf numFmtId="164" fontId="21" fillId="0" borderId="18" xfId="109" applyNumberFormat="1" applyFont="1" applyFill="1" applyBorder="1" applyAlignment="1">
      <alignment horizontal="center"/>
    </xf>
    <xf numFmtId="164" fontId="21" fillId="0" borderId="24" xfId="109" applyNumberFormat="1" applyFont="1" applyFill="1" applyBorder="1" applyAlignment="1">
      <alignment horizontal="center"/>
    </xf>
    <xf numFmtId="9" fontId="21" fillId="0" borderId="22" xfId="167" applyFont="1" applyFill="1" applyBorder="1" applyAlignment="1">
      <alignment horizontal="center"/>
    </xf>
    <xf numFmtId="164" fontId="21" fillId="0" borderId="16" xfId="109" applyNumberFormat="1" applyFont="1" applyFill="1" applyBorder="1" applyAlignment="1">
      <alignment horizontal="center"/>
    </xf>
    <xf numFmtId="164" fontId="21" fillId="0" borderId="23" xfId="109" applyNumberFormat="1" applyFont="1" applyFill="1" applyBorder="1" applyAlignment="1">
      <alignment horizontal="center"/>
    </xf>
    <xf numFmtId="165" fontId="20" fillId="0" borderId="0" xfId="0" applyFont="1" applyBorder="1"/>
    <xf numFmtId="0" fontId="20" fillId="0" borderId="0" xfId="0" applyNumberFormat="1" applyFont="1" applyBorder="1"/>
    <xf numFmtId="0" fontId="31" fillId="0" borderId="0" xfId="0" applyNumberFormat="1" applyFont="1"/>
    <xf numFmtId="165" fontId="24" fillId="0" borderId="20" xfId="0" applyFont="1" applyFill="1" applyBorder="1" applyAlignment="1">
      <alignment horizontal="left"/>
    </xf>
    <xf numFmtId="165" fontId="32" fillId="0" borderId="20" xfId="0" applyFont="1" applyFill="1" applyBorder="1" applyAlignment="1">
      <alignment horizontal="left"/>
    </xf>
    <xf numFmtId="164" fontId="32" fillId="0" borderId="29" xfId="109" applyNumberFormat="1" applyFont="1" applyFill="1" applyBorder="1" applyAlignment="1">
      <alignment horizontal="center"/>
    </xf>
    <xf numFmtId="164" fontId="32" fillId="0" borderId="23" xfId="109" applyNumberFormat="1" applyFont="1" applyFill="1" applyBorder="1" applyAlignment="1">
      <alignment horizontal="center"/>
    </xf>
    <xf numFmtId="9" fontId="33" fillId="0" borderId="21" xfId="167" applyFont="1" applyFill="1" applyBorder="1" applyAlignment="1">
      <alignment horizontal="center"/>
    </xf>
    <xf numFmtId="0" fontId="0" fillId="0" borderId="0" xfId="0" applyNumberFormat="1" applyAlignment="1">
      <alignment horizontal="left"/>
    </xf>
    <xf numFmtId="0" fontId="0" fillId="0" borderId="0" xfId="0" applyNumberFormat="1"/>
    <xf numFmtId="164" fontId="24" fillId="0" borderId="28" xfId="109" applyNumberFormat="1" applyFont="1" applyFill="1" applyBorder="1" applyAlignment="1">
      <alignment horizontal="center"/>
    </xf>
    <xf numFmtId="164" fontId="24" fillId="0" borderId="17" xfId="109" applyNumberFormat="1" applyFont="1" applyFill="1" applyBorder="1" applyAlignment="1">
      <alignment horizontal="center"/>
    </xf>
    <xf numFmtId="0" fontId="27" fillId="0" borderId="0" xfId="0" applyNumberFormat="1" applyFont="1" applyBorder="1" applyAlignment="1">
      <alignment horizontal="center"/>
    </xf>
    <xf numFmtId="0" fontId="26" fillId="18" borderId="13" xfId="0" applyNumberFormat="1" applyFont="1" applyFill="1" applyBorder="1" applyAlignment="1">
      <alignment horizontal="center"/>
    </xf>
    <xf numFmtId="0" fontId="23" fillId="18" borderId="26" xfId="0" applyNumberFormat="1" applyFont="1" applyFill="1" applyBorder="1" applyAlignment="1">
      <alignment horizontal="center"/>
    </xf>
    <xf numFmtId="0" fontId="29" fillId="0" borderId="0" xfId="0" applyNumberFormat="1" applyFont="1" applyFill="1" applyBorder="1" applyAlignment="1"/>
    <xf numFmtId="164" fontId="22" fillId="0" borderId="0" xfId="109" applyNumberFormat="1" applyFont="1"/>
    <xf numFmtId="165" fontId="21" fillId="0" borderId="20" xfId="0" applyFont="1" applyFill="1" applyBorder="1" applyAlignment="1">
      <alignment horizontal="left"/>
    </xf>
    <xf numFmtId="165" fontId="24" fillId="20" borderId="20" xfId="0" applyFont="1" applyFill="1" applyBorder="1"/>
    <xf numFmtId="165" fontId="20" fillId="0" borderId="0" xfId="0" applyFont="1" applyFill="1" applyBorder="1"/>
    <xf numFmtId="165" fontId="30" fillId="0" borderId="0" xfId="0" applyFont="1" applyFill="1" applyBorder="1"/>
    <xf numFmtId="165" fontId="34" fillId="0" borderId="0" xfId="0" applyFont="1" applyFill="1" applyBorder="1"/>
    <xf numFmtId="164" fontId="30" fillId="0" borderId="0" xfId="109" applyNumberFormat="1" applyFont="1" applyFill="1" applyBorder="1"/>
    <xf numFmtId="168" fontId="30" fillId="0" borderId="0" xfId="167" applyNumberFormat="1" applyFont="1" applyFill="1" applyBorder="1"/>
    <xf numFmtId="0" fontId="30" fillId="0" borderId="0" xfId="0" applyNumberFormat="1" applyFont="1" applyFill="1" applyBorder="1"/>
    <xf numFmtId="0" fontId="34" fillId="0" borderId="0" xfId="0" applyNumberFormat="1" applyFont="1" applyFill="1" applyBorder="1"/>
    <xf numFmtId="168" fontId="34" fillId="0" borderId="0" xfId="167" applyNumberFormat="1" applyFont="1" applyFill="1" applyBorder="1"/>
    <xf numFmtId="0" fontId="20" fillId="0" borderId="20" xfId="0" applyNumberFormat="1" applyFont="1" applyFill="1" applyBorder="1"/>
    <xf numFmtId="0" fontId="20" fillId="0" borderId="0" xfId="0" applyNumberFormat="1" applyFont="1" applyFill="1" applyBorder="1"/>
    <xf numFmtId="0" fontId="28" fillId="0" borderId="20" xfId="0" applyNumberFormat="1" applyFont="1" applyFill="1" applyBorder="1"/>
    <xf numFmtId="0" fontId="30" fillId="0" borderId="32" xfId="0" applyNumberFormat="1" applyFont="1" applyFill="1" applyBorder="1" applyAlignment="1">
      <alignment horizontal="center"/>
    </xf>
    <xf numFmtId="0" fontId="30" fillId="0" borderId="33" xfId="0" applyNumberFormat="1" applyFont="1" applyFill="1" applyBorder="1" applyAlignment="1">
      <alignment horizontal="center"/>
    </xf>
    <xf numFmtId="0" fontId="30" fillId="0" borderId="20" xfId="0" applyNumberFormat="1" applyFont="1" applyFill="1" applyBorder="1"/>
    <xf numFmtId="9" fontId="30" fillId="0" borderId="0" xfId="167" applyFont="1" applyFill="1" applyBorder="1"/>
    <xf numFmtId="0" fontId="30" fillId="0" borderId="32" xfId="0" applyNumberFormat="1" applyFont="1" applyFill="1" applyBorder="1"/>
    <xf numFmtId="164" fontId="30" fillId="0" borderId="33" xfId="109" applyNumberFormat="1" applyFont="1" applyFill="1" applyBorder="1"/>
    <xf numFmtId="9" fontId="30" fillId="0" borderId="33" xfId="167" applyFont="1" applyFill="1" applyBorder="1"/>
    <xf numFmtId="164" fontId="20" fillId="0" borderId="0" xfId="109" applyNumberFormat="1" applyFont="1" applyFill="1" applyBorder="1"/>
    <xf numFmtId="165" fontId="20" fillId="0" borderId="19" xfId="0" applyFont="1" applyFill="1" applyBorder="1"/>
    <xf numFmtId="165" fontId="20" fillId="0" borderId="31" xfId="0" applyFont="1" applyFill="1" applyBorder="1"/>
    <xf numFmtId="0" fontId="20" fillId="0" borderId="21" xfId="0" applyNumberFormat="1" applyFont="1" applyFill="1" applyBorder="1"/>
    <xf numFmtId="0" fontId="28" fillId="0" borderId="0" xfId="0" applyNumberFormat="1" applyFont="1" applyFill="1" applyBorder="1"/>
    <xf numFmtId="165" fontId="30" fillId="0" borderId="33" xfId="0" applyFont="1" applyFill="1" applyBorder="1"/>
    <xf numFmtId="0" fontId="30" fillId="0" borderId="34" xfId="0" applyNumberFormat="1" applyFont="1" applyFill="1" applyBorder="1" applyAlignment="1">
      <alignment horizontal="center"/>
    </xf>
    <xf numFmtId="169" fontId="30" fillId="0" borderId="0" xfId="0" applyNumberFormat="1" applyFont="1" applyFill="1" applyBorder="1" applyAlignment="1">
      <alignment horizontal="center"/>
    </xf>
    <xf numFmtId="164" fontId="30" fillId="0" borderId="21" xfId="109" applyNumberFormat="1" applyFont="1" applyFill="1" applyBorder="1"/>
    <xf numFmtId="169" fontId="30" fillId="0" borderId="33" xfId="0" applyNumberFormat="1" applyFont="1" applyFill="1" applyBorder="1" applyAlignment="1">
      <alignment horizontal="center"/>
    </xf>
    <xf numFmtId="164" fontId="30" fillId="0" borderId="34" xfId="109" applyNumberFormat="1" applyFont="1" applyFill="1" applyBorder="1"/>
    <xf numFmtId="0" fontId="30" fillId="0" borderId="33" xfId="0" applyNumberFormat="1" applyFont="1" applyFill="1" applyBorder="1"/>
    <xf numFmtId="164" fontId="28" fillId="0" borderId="31" xfId="109" applyNumberFormat="1" applyFont="1" applyFill="1" applyBorder="1"/>
    <xf numFmtId="0" fontId="28" fillId="0" borderId="31" xfId="0" applyNumberFormat="1" applyFont="1" applyFill="1" applyBorder="1"/>
    <xf numFmtId="164" fontId="28" fillId="0" borderId="22" xfId="109" applyNumberFormat="1" applyFont="1" applyFill="1" applyBorder="1"/>
    <xf numFmtId="0" fontId="22" fillId="21" borderId="0" xfId="0" applyNumberFormat="1" applyFont="1" applyFill="1"/>
    <xf numFmtId="0" fontId="31" fillId="21" borderId="0" xfId="0" applyNumberFormat="1" applyFont="1" applyFill="1"/>
    <xf numFmtId="0" fontId="30" fillId="0" borderId="0" xfId="0" applyNumberFormat="1" applyFont="1" applyFill="1" applyBorder="1" applyAlignment="1">
      <alignment horizontal="center"/>
    </xf>
    <xf numFmtId="0" fontId="30" fillId="0" borderId="0" xfId="0" applyNumberFormat="1" applyFont="1" applyFill="1" applyBorder="1" applyAlignment="1"/>
    <xf numFmtId="0" fontId="30" fillId="0" borderId="21" xfId="0" applyNumberFormat="1" applyFont="1" applyFill="1" applyBorder="1" applyAlignment="1"/>
    <xf numFmtId="0" fontId="30" fillId="0" borderId="33" xfId="0" applyNumberFormat="1" applyFont="1" applyFill="1" applyBorder="1" applyAlignment="1">
      <alignment horizontal="center"/>
    </xf>
    <xf numFmtId="0" fontId="29" fillId="18" borderId="12" xfId="0" applyNumberFormat="1" applyFont="1" applyFill="1" applyBorder="1" applyAlignment="1">
      <alignment horizontal="center"/>
    </xf>
    <xf numFmtId="0" fontId="29" fillId="18" borderId="10" xfId="0" applyNumberFormat="1" applyFont="1" applyFill="1" applyBorder="1" applyAlignment="1">
      <alignment horizontal="center"/>
    </xf>
    <xf numFmtId="0" fontId="29" fillId="18" borderId="11" xfId="0" applyNumberFormat="1" applyFont="1" applyFill="1" applyBorder="1" applyAlignment="1">
      <alignment horizontal="center"/>
    </xf>
    <xf numFmtId="165" fontId="29" fillId="18" borderId="12" xfId="0" applyFont="1" applyFill="1" applyBorder="1" applyAlignment="1">
      <alignment horizontal="center"/>
    </xf>
    <xf numFmtId="165" fontId="29" fillId="18" borderId="10" xfId="0" applyFont="1" applyFill="1" applyBorder="1" applyAlignment="1">
      <alignment horizontal="center"/>
    </xf>
    <xf numFmtId="165" fontId="29" fillId="18" borderId="11" xfId="0" applyFont="1" applyFill="1" applyBorder="1" applyAlignment="1">
      <alignment horizontal="center"/>
    </xf>
  </cellXfs>
  <cellStyles count="187">
    <cellStyle name="20% - Accent1 2 2" xfId="1"/>
    <cellStyle name="20% - Accent1 2 3" xfId="2"/>
    <cellStyle name="20% - Accent1 3 2" xfId="3"/>
    <cellStyle name="20% - Accent1 3 3" xfId="4"/>
    <cellStyle name="20% - Accent2 2 2" xfId="5"/>
    <cellStyle name="20% - Accent2 2 3" xfId="6"/>
    <cellStyle name="20% - Accent2 3 2" xfId="7"/>
    <cellStyle name="20% - Accent2 3 3" xfId="8"/>
    <cellStyle name="20% - Accent3 2 2" xfId="9"/>
    <cellStyle name="20% - Accent3 2 3" xfId="10"/>
    <cellStyle name="20% - Accent3 3 2" xfId="11"/>
    <cellStyle name="20% - Accent3 3 3" xfId="12"/>
    <cellStyle name="20% - Accent4 2 2" xfId="13"/>
    <cellStyle name="20% - Accent4 2 3" xfId="14"/>
    <cellStyle name="20% - Accent4 3 2" xfId="15"/>
    <cellStyle name="20% - Accent4 3 3" xfId="16"/>
    <cellStyle name="20% - Accent5 2 2" xfId="17"/>
    <cellStyle name="20% - Accent5 2 3" xfId="18"/>
    <cellStyle name="20% - Accent5 3 2" xfId="19"/>
    <cellStyle name="20% - Accent5 3 3" xfId="20"/>
    <cellStyle name="20% - Accent6 2 2" xfId="21"/>
    <cellStyle name="20% - Accent6 2 3" xfId="22"/>
    <cellStyle name="20% - Accent6 3 2" xfId="23"/>
    <cellStyle name="20% - Accent6 3 3" xfId="24"/>
    <cellStyle name="40% - Accent1 2 2" xfId="25"/>
    <cellStyle name="40% - Accent1 2 3" xfId="26"/>
    <cellStyle name="40% - Accent1 3 2" xfId="27"/>
    <cellStyle name="40% - Accent1 3 3" xfId="28"/>
    <cellStyle name="40% - Accent2 2 2" xfId="29"/>
    <cellStyle name="40% - Accent2 2 3" xfId="30"/>
    <cellStyle name="40% - Accent2 3 2" xfId="31"/>
    <cellStyle name="40% - Accent2 3 3" xfId="32"/>
    <cellStyle name="40% - Accent3 2 2" xfId="33"/>
    <cellStyle name="40% - Accent3 2 3" xfId="34"/>
    <cellStyle name="40% - Accent3 3 2" xfId="35"/>
    <cellStyle name="40% - Accent3 3 3" xfId="36"/>
    <cellStyle name="40% - Accent4 2 2" xfId="37"/>
    <cellStyle name="40% - Accent4 2 3" xfId="38"/>
    <cellStyle name="40% - Accent4 3 2" xfId="39"/>
    <cellStyle name="40% - Accent4 3 3" xfId="40"/>
    <cellStyle name="40% - Accent5 2 2" xfId="41"/>
    <cellStyle name="40% - Accent5 2 3" xfId="42"/>
    <cellStyle name="40% - Accent5 3 2" xfId="43"/>
    <cellStyle name="40% - Accent5 3 3" xfId="44"/>
    <cellStyle name="40% - Accent6 2 2" xfId="45"/>
    <cellStyle name="40% - Accent6 2 3" xfId="46"/>
    <cellStyle name="40% - Accent6 3 2" xfId="47"/>
    <cellStyle name="40% - Accent6 3 3" xfId="48"/>
    <cellStyle name="60% - Accent1 2 2" xfId="49"/>
    <cellStyle name="60% - Accent1 2 3" xfId="50"/>
    <cellStyle name="60% - Accent1 3 2" xfId="51"/>
    <cellStyle name="60% - Accent1 3 3" xfId="52"/>
    <cellStyle name="60% - Accent2 2 2" xfId="53"/>
    <cellStyle name="60% - Accent2 2 3" xfId="54"/>
    <cellStyle name="60% - Accent2 3 2" xfId="55"/>
    <cellStyle name="60% - Accent2 3 3" xfId="56"/>
    <cellStyle name="60% - Accent3 2 2" xfId="57"/>
    <cellStyle name="60% - Accent3 2 3" xfId="58"/>
    <cellStyle name="60% - Accent3 3 2" xfId="59"/>
    <cellStyle name="60% - Accent3 3 3" xfId="60"/>
    <cellStyle name="60% - Accent4 2 2" xfId="61"/>
    <cellStyle name="60% - Accent4 2 3" xfId="62"/>
    <cellStyle name="60% - Accent4 3 2" xfId="63"/>
    <cellStyle name="60% - Accent4 3 3" xfId="64"/>
    <cellStyle name="60% - Accent5 2 2" xfId="65"/>
    <cellStyle name="60% - Accent5 2 3" xfId="66"/>
    <cellStyle name="60% - Accent5 3 2" xfId="67"/>
    <cellStyle name="60% - Accent5 3 3" xfId="68"/>
    <cellStyle name="60% - Accent6 2 2" xfId="69"/>
    <cellStyle name="60% - Accent6 2 3" xfId="70"/>
    <cellStyle name="60% - Accent6 3 2" xfId="71"/>
    <cellStyle name="60% - Accent6 3 3" xfId="72"/>
    <cellStyle name="Accent1 2 2" xfId="73"/>
    <cellStyle name="Accent1 2 3" xfId="74"/>
    <cellStyle name="Accent1 3 2" xfId="75"/>
    <cellStyle name="Accent1 3 3" xfId="76"/>
    <cellStyle name="Accent2 2 2" xfId="77"/>
    <cellStyle name="Accent2 2 3" xfId="78"/>
    <cellStyle name="Accent2 3 2" xfId="79"/>
    <cellStyle name="Accent2 3 3" xfId="80"/>
    <cellStyle name="Accent3 2 2" xfId="81"/>
    <cellStyle name="Accent3 2 3" xfId="82"/>
    <cellStyle name="Accent3 3 2" xfId="83"/>
    <cellStyle name="Accent3 3 3" xfId="84"/>
    <cellStyle name="Accent4 2 2" xfId="85"/>
    <cellStyle name="Accent4 2 3" xfId="86"/>
    <cellStyle name="Accent4 3 2" xfId="87"/>
    <cellStyle name="Accent4 3 3" xfId="88"/>
    <cellStyle name="Accent5 2 2" xfId="89"/>
    <cellStyle name="Accent5 2 3" xfId="90"/>
    <cellStyle name="Accent5 3 2" xfId="91"/>
    <cellStyle name="Accent5 3 3" xfId="92"/>
    <cellStyle name="Accent6 2 2" xfId="93"/>
    <cellStyle name="Accent6 2 3" xfId="94"/>
    <cellStyle name="Accent6 3 2" xfId="95"/>
    <cellStyle name="Accent6 3 3" xfId="96"/>
    <cellStyle name="Bad 2 2" xfId="97"/>
    <cellStyle name="Bad 2 3" xfId="98"/>
    <cellStyle name="Bad 3 2" xfId="99"/>
    <cellStyle name="Bad 3 3" xfId="100"/>
    <cellStyle name="Calculation 2 2" xfId="101"/>
    <cellStyle name="Calculation 2 3" xfId="102"/>
    <cellStyle name="Calculation 3 2" xfId="103"/>
    <cellStyle name="Calculation 3 3" xfId="104"/>
    <cellStyle name="Check Cell 2 2" xfId="105"/>
    <cellStyle name="Check Cell 2 3" xfId="106"/>
    <cellStyle name="Check Cell 3 2" xfId="107"/>
    <cellStyle name="Check Cell 3 3" xfId="108"/>
    <cellStyle name="Comma" xfId="109" builtinId="3"/>
    <cellStyle name="Comma 2 2" xfId="110"/>
    <cellStyle name="Comma 2 3" xfId="111"/>
    <cellStyle name="Currency" xfId="112" builtinId="4"/>
    <cellStyle name="Currency 2" xfId="180"/>
    <cellStyle name="Explanatory Text 2 2" xfId="113"/>
    <cellStyle name="Explanatory Text 2 3" xfId="114"/>
    <cellStyle name="Explanatory Text 3 2" xfId="115"/>
    <cellStyle name="Explanatory Text 3 3" xfId="116"/>
    <cellStyle name="FIXED" xfId="117"/>
    <cellStyle name="Good 2 2" xfId="118"/>
    <cellStyle name="Good 2 3" xfId="119"/>
    <cellStyle name="Good 3 2" xfId="120"/>
    <cellStyle name="Good 3 3" xfId="121"/>
    <cellStyle name="Heading 1 2 2" xfId="122"/>
    <cellStyle name="Heading 1 2 3" xfId="123"/>
    <cellStyle name="Heading 1 3 2" xfId="124"/>
    <cellStyle name="Heading 1 3 3" xfId="125"/>
    <cellStyle name="Heading 2 2 2" xfId="126"/>
    <cellStyle name="Heading 2 2 3" xfId="127"/>
    <cellStyle name="Heading 2 3 2" xfId="128"/>
    <cellStyle name="Heading 2 3 3" xfId="129"/>
    <cellStyle name="Heading 3 2 2" xfId="130"/>
    <cellStyle name="Heading 3 2 3" xfId="131"/>
    <cellStyle name="Heading 3 3 2" xfId="132"/>
    <cellStyle name="Heading 3 3 3" xfId="133"/>
    <cellStyle name="Heading 4 2 2" xfId="134"/>
    <cellStyle name="Heading 4 2 3" xfId="135"/>
    <cellStyle name="Heading 4 3 2" xfId="136"/>
    <cellStyle name="Heading 4 3 3" xfId="137"/>
    <cellStyle name="Input 2 2" xfId="138"/>
    <cellStyle name="Input 2 3" xfId="139"/>
    <cellStyle name="Input 3 2" xfId="140"/>
    <cellStyle name="Input 3 3" xfId="141"/>
    <cellStyle name="Linked Cell 2 2" xfId="142"/>
    <cellStyle name="Linked Cell 2 3" xfId="143"/>
    <cellStyle name="Linked Cell 3 2" xfId="144"/>
    <cellStyle name="Linked Cell 3 3" xfId="145"/>
    <cellStyle name="Neutral 2 2" xfId="146"/>
    <cellStyle name="Neutral 2 3" xfId="147"/>
    <cellStyle name="Neutral 3 2" xfId="148"/>
    <cellStyle name="Neutral 3 3" xfId="149"/>
    <cellStyle name="Normal" xfId="0" builtinId="0"/>
    <cellStyle name="Normal 2" xfId="182"/>
    <cellStyle name="Normal 2 2" xfId="150"/>
    <cellStyle name="Normal 2 3" xfId="151"/>
    <cellStyle name="Normal 2 4" xfId="152"/>
    <cellStyle name="Normal 2 5" xfId="153"/>
    <cellStyle name="Normal 2 6" xfId="186"/>
    <cellStyle name="Normal 3" xfId="183"/>
    <cellStyle name="Normal 3 2" xfId="154"/>
    <cellStyle name="Normal 3 2 2" xfId="155"/>
    <cellStyle name="Normal 3 2 3" xfId="156"/>
    <cellStyle name="Normal 3 2_MTD Receipts Dashboard" xfId="157"/>
    <cellStyle name="Normal 3 3" xfId="158"/>
    <cellStyle name="Normal 4" xfId="184"/>
    <cellStyle name="Normal 5" xfId="185"/>
    <cellStyle name="Note 2 2" xfId="159"/>
    <cellStyle name="Note 2 3" xfId="160"/>
    <cellStyle name="Note 3 2" xfId="161"/>
    <cellStyle name="Note 3 3" xfId="162"/>
    <cellStyle name="Output 2 2" xfId="163"/>
    <cellStyle name="Output 2 3" xfId="164"/>
    <cellStyle name="Output 3 2" xfId="165"/>
    <cellStyle name="Output 3 3" xfId="166"/>
    <cellStyle name="Percent" xfId="167" builtinId="5"/>
    <cellStyle name="Percent 2" xfId="181"/>
    <cellStyle name="Title 2 2" xfId="168"/>
    <cellStyle name="Title 2 3" xfId="169"/>
    <cellStyle name="Title 3 2" xfId="170"/>
    <cellStyle name="Title 3 3" xfId="171"/>
    <cellStyle name="Total 2 2" xfId="172"/>
    <cellStyle name="Total 2 3" xfId="173"/>
    <cellStyle name="Total 3 2" xfId="174"/>
    <cellStyle name="Total 3 3" xfId="175"/>
    <cellStyle name="Warning Text 2 2" xfId="176"/>
    <cellStyle name="Warning Text 2 3" xfId="177"/>
    <cellStyle name="Warning Text 3 2" xfId="178"/>
    <cellStyle name="Warning Text 3 3" xfId="179"/>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 defaultTableStyle="TableStyleMedium9" defaultPivotStyle="PivotStyleLight16">
    <tableStyle name="Table Style 1" pivot="0" count="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E3E3E3"/>
      <rgbColor rgb="003366FF"/>
      <rgbColor rgb="0033CCCC"/>
      <rgbColor rgb="0099CC00"/>
      <rgbColor rgb="00FFCC00"/>
      <rgbColor rgb="00FF9900"/>
      <rgbColor rgb="00666699"/>
      <rgbColor rgb="00969696"/>
      <rgbColor rgb="00003366"/>
      <rgbColor rgb="00339966"/>
      <rgbColor rgb="00003300"/>
      <rgbColor rgb="00333300"/>
      <rgbColor rgb="00993300"/>
      <rgbColor rgb="00993366"/>
      <rgbColor rgb="00333399"/>
      <rgbColor rgb="00333333"/>
    </indexedColors>
    <mruColors>
      <color rgb="FF99CCFF"/>
      <color rgb="FF131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1500" b="1" i="0" u="none" strike="noStrike" baseline="0">
                <a:solidFill>
                  <a:srgbClr val="000000"/>
                </a:solidFill>
                <a:latin typeface="Arial"/>
                <a:ea typeface="Arial"/>
                <a:cs typeface="Arial"/>
              </a:defRPr>
            </a:pPr>
            <a:r>
              <a:rPr lang="en-US"/>
              <a:t>Employee</a:t>
            </a:r>
            <a:r>
              <a:rPr lang="en-US" baseline="0"/>
              <a:t> Health Clinic Utilization:  Total Visits by Quarter</a:t>
            </a:r>
            <a:endParaRPr lang="en-US"/>
          </a:p>
        </c:rich>
      </c:tx>
      <c:layout>
        <c:manualLayout>
          <c:xMode val="edge"/>
          <c:yMode val="edge"/>
          <c:x val="0.23155765759354033"/>
          <c:y val="2.1085014895882246E-2"/>
        </c:manualLayout>
      </c:layout>
      <c:overlay val="0"/>
      <c:spPr>
        <a:noFill/>
        <a:ln w="25400">
          <a:noFill/>
        </a:ln>
      </c:spPr>
    </c:title>
    <c:autoTitleDeleted val="0"/>
    <c:plotArea>
      <c:layout>
        <c:manualLayout>
          <c:layoutTarget val="inner"/>
          <c:xMode val="edge"/>
          <c:yMode val="edge"/>
          <c:x val="4.6577254002190122E-2"/>
          <c:y val="0.13029259537346136"/>
          <c:w val="0.9251657019693732"/>
          <c:h val="0.60665805673322082"/>
        </c:manualLayout>
      </c:layout>
      <c:lineChart>
        <c:grouping val="standard"/>
        <c:varyColors val="0"/>
        <c:ser>
          <c:idx val="3"/>
          <c:order val="0"/>
          <c:tx>
            <c:strRef>
              <c:f>Data!$A$59</c:f>
              <c:strCache>
                <c:ptCount val="1"/>
                <c:pt idx="0">
                  <c:v>Total Visits</c:v>
                </c:pt>
              </c:strCache>
            </c:strRef>
          </c:tx>
          <c:spPr>
            <a:ln w="28575">
              <a:solidFill>
                <a:schemeClr val="accent3">
                  <a:lumMod val="75000"/>
                </a:schemeClr>
              </a:solidFill>
              <a:prstDash val="solid"/>
            </a:ln>
          </c:spPr>
          <c:marker>
            <c:symbol val="none"/>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trendline>
            <c:trendlineType val="linear"/>
            <c:dispRSqr val="0"/>
            <c:dispEq val="0"/>
          </c:trendline>
          <c:cat>
            <c:multiLvlStrRef>
              <c:f>Data!$B$57:$AC$58</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2012</c:v>
                  </c:pt>
                  <c:pt idx="1">
                    <c:v>2012</c:v>
                  </c:pt>
                  <c:pt idx="2">
                    <c:v>2012</c:v>
                  </c:pt>
                  <c:pt idx="3">
                    <c:v>2012</c:v>
                  </c:pt>
                  <c:pt idx="4">
                    <c:v>2013</c:v>
                  </c:pt>
                  <c:pt idx="5">
                    <c:v>2013</c:v>
                  </c:pt>
                  <c:pt idx="6">
                    <c:v>2013</c:v>
                  </c:pt>
                  <c:pt idx="7">
                    <c:v>2013</c:v>
                  </c:pt>
                  <c:pt idx="8">
                    <c:v>2014</c:v>
                  </c:pt>
                  <c:pt idx="9">
                    <c:v>2014</c:v>
                  </c:pt>
                  <c:pt idx="10">
                    <c:v>2014</c:v>
                  </c:pt>
                  <c:pt idx="11">
                    <c:v>2014</c:v>
                  </c:pt>
                  <c:pt idx="12">
                    <c:v>2015</c:v>
                  </c:pt>
                  <c:pt idx="13">
                    <c:v>2015</c:v>
                  </c:pt>
                  <c:pt idx="14">
                    <c:v>2015</c:v>
                  </c:pt>
                  <c:pt idx="15">
                    <c:v>2015</c:v>
                  </c:pt>
                  <c:pt idx="16">
                    <c:v>2016</c:v>
                  </c:pt>
                  <c:pt idx="17">
                    <c:v>2016</c:v>
                  </c:pt>
                  <c:pt idx="18">
                    <c:v>2016</c:v>
                  </c:pt>
                  <c:pt idx="19">
                    <c:v>2016</c:v>
                  </c:pt>
                  <c:pt idx="20">
                    <c:v>2017</c:v>
                  </c:pt>
                  <c:pt idx="21">
                    <c:v>2017</c:v>
                  </c:pt>
                  <c:pt idx="22">
                    <c:v>2017</c:v>
                  </c:pt>
                  <c:pt idx="23">
                    <c:v>2017</c:v>
                  </c:pt>
                  <c:pt idx="24">
                    <c:v>2018</c:v>
                  </c:pt>
                  <c:pt idx="25">
                    <c:v>2018</c:v>
                  </c:pt>
                  <c:pt idx="26">
                    <c:v>2018</c:v>
                  </c:pt>
                  <c:pt idx="27">
                    <c:v>2018</c:v>
                  </c:pt>
                </c:lvl>
              </c:multiLvlStrCache>
            </c:multiLvlStrRef>
          </c:cat>
          <c:val>
            <c:numRef>
              <c:f>Data!$B$59:$AC$59</c:f>
              <c:numCache>
                <c:formatCode>_(* #,##0_);_(* \(#,##0\);_(* "-"??_);_(@_)</c:formatCode>
                <c:ptCount val="28"/>
                <c:pt idx="0">
                  <c:v>391</c:v>
                </c:pt>
                <c:pt idx="1">
                  <c:v>341</c:v>
                </c:pt>
                <c:pt idx="2">
                  <c:v>350</c:v>
                </c:pt>
                <c:pt idx="3">
                  <c:v>341</c:v>
                </c:pt>
                <c:pt idx="4">
                  <c:v>299</c:v>
                </c:pt>
                <c:pt idx="5">
                  <c:v>234</c:v>
                </c:pt>
                <c:pt idx="6">
                  <c:v>483</c:v>
                </c:pt>
                <c:pt idx="7">
                  <c:v>443</c:v>
                </c:pt>
                <c:pt idx="8">
                  <c:v>187</c:v>
                </c:pt>
                <c:pt idx="9">
                  <c:v>180</c:v>
                </c:pt>
                <c:pt idx="10">
                  <c:v>258</c:v>
                </c:pt>
                <c:pt idx="11">
                  <c:v>766</c:v>
                </c:pt>
                <c:pt idx="12">
                  <c:v>181</c:v>
                </c:pt>
                <c:pt idx="13">
                  <c:v>240</c:v>
                </c:pt>
                <c:pt idx="14">
                  <c:v>219</c:v>
                </c:pt>
                <c:pt idx="15">
                  <c:v>231</c:v>
                </c:pt>
                <c:pt idx="16">
                  <c:v>469</c:v>
                </c:pt>
                <c:pt idx="17">
                  <c:v>628</c:v>
                </c:pt>
                <c:pt idx="18">
                  <c:v>263</c:v>
                </c:pt>
                <c:pt idx="19">
                  <c:v>258</c:v>
                </c:pt>
                <c:pt idx="20">
                  <c:v>360</c:v>
                </c:pt>
                <c:pt idx="21">
                  <c:v>628</c:v>
                </c:pt>
                <c:pt idx="22">
                  <c:v>171</c:v>
                </c:pt>
                <c:pt idx="23">
                  <c:v>260</c:v>
                </c:pt>
                <c:pt idx="24">
                  <c:v>408</c:v>
                </c:pt>
                <c:pt idx="25">
                  <c:v>611</c:v>
                </c:pt>
                <c:pt idx="26">
                  <c:v>127</c:v>
                </c:pt>
                <c:pt idx="27">
                  <c:v>278</c:v>
                </c:pt>
              </c:numCache>
            </c:numRef>
          </c:val>
          <c:smooth val="0"/>
          <c:extLst xmlns:c16r2="http://schemas.microsoft.com/office/drawing/2015/06/chart">
            <c:ext xmlns:c16="http://schemas.microsoft.com/office/drawing/2014/chart" uri="{C3380CC4-5D6E-409C-BE32-E72D297353CC}">
              <c16:uniqueId val="{00000000-70DF-443C-99A3-216864AB1559}"/>
            </c:ext>
          </c:extLst>
        </c:ser>
        <c:dLbls>
          <c:showLegendKey val="0"/>
          <c:showVal val="0"/>
          <c:showCatName val="0"/>
          <c:showSerName val="0"/>
          <c:showPercent val="0"/>
          <c:showBubbleSize val="0"/>
        </c:dLbls>
        <c:smooth val="0"/>
        <c:axId val="154467176"/>
        <c:axId val="154465216"/>
      </c:lineChart>
      <c:catAx>
        <c:axId val="154467176"/>
        <c:scaling>
          <c:orientation val="minMax"/>
        </c:scaling>
        <c:delete val="0"/>
        <c:axPos val="b"/>
        <c:numFmt formatCode="General" sourceLinked="0"/>
        <c:majorTickMark val="out"/>
        <c:minorTickMark val="none"/>
        <c:tickLblPos val="nextTo"/>
        <c:spPr>
          <a:ln w="3175">
            <a:solidFill>
              <a:srgbClr val="000000"/>
            </a:solidFill>
            <a:prstDash val="solid"/>
          </a:ln>
        </c:spPr>
        <c:txPr>
          <a:bodyPr rot="-2100000" vert="horz"/>
          <a:lstStyle/>
          <a:p>
            <a:pPr>
              <a:defRPr sz="950" b="1" i="0" u="none" strike="noStrike" baseline="0">
                <a:solidFill>
                  <a:srgbClr val="000000"/>
                </a:solidFill>
                <a:latin typeface="Arial"/>
                <a:ea typeface="Arial"/>
                <a:cs typeface="Arial"/>
              </a:defRPr>
            </a:pPr>
            <a:endParaRPr lang="en-US"/>
          </a:p>
        </c:txPr>
        <c:crossAx val="154465216"/>
        <c:crosses val="autoZero"/>
        <c:auto val="1"/>
        <c:lblAlgn val="ctr"/>
        <c:lblOffset val="100"/>
        <c:tickLblSkip val="1"/>
        <c:tickMarkSkip val="1"/>
        <c:noMultiLvlLbl val="0"/>
      </c:catAx>
      <c:valAx>
        <c:axId val="154465216"/>
        <c:scaling>
          <c:orientation val="minMax"/>
        </c:scaling>
        <c:delete val="0"/>
        <c:axPos val="l"/>
        <c:numFmt formatCode="_(* #,##0_);_(* \(#,##0\);_(* &quot;-&quot;??_);_(@_)"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4467176"/>
        <c:crosses val="autoZero"/>
        <c:crossBetween val="between"/>
      </c:valAx>
      <c:spPr>
        <a:noFill/>
        <a:ln w="3175">
          <a:solidFill>
            <a:srgbClr val="000000"/>
          </a:solidFill>
          <a:prstDash val="solid"/>
        </a:ln>
      </c:spPr>
    </c:plotArea>
    <c:legend>
      <c:legendPos val="r"/>
      <c:layout>
        <c:manualLayout>
          <c:xMode val="edge"/>
          <c:yMode val="edge"/>
          <c:x val="1.7760900072390798E-2"/>
          <c:y val="0.89638269548955252"/>
          <c:w val="0.95812212413540476"/>
          <c:h val="0.10361729975156603"/>
        </c:manualLayout>
      </c:layout>
      <c:overlay val="0"/>
      <c:spPr>
        <a:solidFill>
          <a:srgbClr val="FFFFFF"/>
        </a:solidFill>
        <a:ln w="25400">
          <a:noFill/>
        </a:ln>
      </c:spPr>
      <c:txPr>
        <a:bodyPr/>
        <a:lstStyle/>
        <a:p>
          <a:pPr>
            <a:defRPr sz="9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114300</xdr:rowOff>
    </xdr:from>
    <xdr:to>
      <xdr:col>15</xdr:col>
      <xdr:colOff>0</xdr:colOff>
      <xdr:row>73</xdr:row>
      <xdr:rowOff>141514</xdr:rowOff>
    </xdr:to>
    <xdr:graphicFrame macro="">
      <xdr:nvGraphicFramePr>
        <xdr:cNvPr id="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AD51"/>
  <sheetViews>
    <sheetView showGridLines="0" tabSelected="1" showWhiteSpace="0" zoomScaleNormal="100" zoomScaleSheetLayoutView="80" zoomScalePageLayoutView="60" workbookViewId="0">
      <selection activeCell="S18" sqref="S18"/>
    </sheetView>
  </sheetViews>
  <sheetFormatPr defaultColWidth="9.1796875" defaultRowHeight="15" x14ac:dyDescent="0.4"/>
  <cols>
    <col min="1" max="1" width="35.81640625" style="2" bestFit="1" customWidth="1"/>
    <col min="2" max="27" width="9.81640625" style="2" customWidth="1"/>
    <col min="28" max="28" width="10.1796875" style="2" customWidth="1"/>
    <col min="29" max="29" width="11.81640625" style="2" customWidth="1"/>
    <col min="30" max="31" width="16.1796875" style="2" customWidth="1"/>
    <col min="32" max="32" width="24.54296875" style="2" customWidth="1"/>
    <col min="33" max="16384" width="9.1796875" style="2"/>
  </cols>
  <sheetData>
    <row r="1" spans="1:30" s="1" customFormat="1" ht="15.5" thickBot="1" x14ac:dyDescent="0.45">
      <c r="O1" s="5"/>
      <c r="P1" s="5"/>
      <c r="Q1" s="5"/>
      <c r="R1" s="5"/>
      <c r="S1" s="5"/>
      <c r="T1" s="5"/>
      <c r="U1" s="5"/>
      <c r="V1" s="5"/>
      <c r="W1" s="5"/>
      <c r="X1" s="5"/>
      <c r="Y1" s="5"/>
      <c r="Z1" s="5"/>
      <c r="AA1" s="5"/>
      <c r="AB1" s="5"/>
      <c r="AC1" s="6"/>
      <c r="AD1" s="4"/>
    </row>
    <row r="2" spans="1:30" ht="18.75" customHeight="1" x14ac:dyDescent="0.4">
      <c r="A2" s="96" t="s">
        <v>6</v>
      </c>
      <c r="B2" s="97"/>
      <c r="C2" s="97"/>
      <c r="D2" s="97"/>
      <c r="E2" s="97"/>
      <c r="F2" s="97"/>
      <c r="G2" s="97"/>
      <c r="H2" s="97"/>
      <c r="I2" s="97"/>
      <c r="J2" s="97"/>
      <c r="K2" s="97"/>
      <c r="L2" s="97"/>
      <c r="M2" s="97"/>
      <c r="N2" s="97"/>
      <c r="O2" s="97"/>
      <c r="P2" s="97"/>
      <c r="Q2" s="98"/>
    </row>
    <row r="3" spans="1:30" ht="18.75" customHeight="1" thickBot="1" x14ac:dyDescent="0.45">
      <c r="A3" s="7"/>
      <c r="B3" s="16">
        <f>Data!CA3</f>
        <v>43070</v>
      </c>
      <c r="C3" s="16">
        <f>Data!CB3</f>
        <v>43101</v>
      </c>
      <c r="D3" s="16">
        <f>Data!CC3</f>
        <v>43132</v>
      </c>
      <c r="E3" s="16">
        <f>Data!CD3</f>
        <v>43160</v>
      </c>
      <c r="F3" s="16">
        <f>Data!CE3</f>
        <v>43191</v>
      </c>
      <c r="G3" s="16">
        <f>Data!CF3</f>
        <v>43221</v>
      </c>
      <c r="H3" s="16">
        <f>Data!CG3</f>
        <v>43252</v>
      </c>
      <c r="I3" s="16">
        <f>Data!CH3</f>
        <v>43282</v>
      </c>
      <c r="J3" s="16">
        <f>Data!CI3</f>
        <v>43313</v>
      </c>
      <c r="K3" s="16">
        <f>Data!CJ3</f>
        <v>43344</v>
      </c>
      <c r="L3" s="16">
        <f>Data!CK3</f>
        <v>43374</v>
      </c>
      <c r="M3" s="16">
        <f>Data!CL3</f>
        <v>43405</v>
      </c>
      <c r="N3" s="16">
        <f>Data!CM3</f>
        <v>43435</v>
      </c>
      <c r="O3" s="48" t="str">
        <f>Data!CN3</f>
        <v>YTD18</v>
      </c>
      <c r="P3" s="48" t="str">
        <f>Data!CO3</f>
        <v>PYTD</v>
      </c>
      <c r="Q3" s="8" t="s">
        <v>12</v>
      </c>
    </row>
    <row r="4" spans="1:30" ht="18.75" customHeight="1" thickTop="1" x14ac:dyDescent="0.4">
      <c r="A4" s="9" t="s">
        <v>13</v>
      </c>
      <c r="B4" s="21">
        <f>Data!CA4</f>
        <v>49</v>
      </c>
      <c r="C4" s="21">
        <f>Data!CB4</f>
        <v>50</v>
      </c>
      <c r="D4" s="21">
        <f>Data!CC4</f>
        <v>39</v>
      </c>
      <c r="E4" s="21">
        <f>Data!CD4</f>
        <v>259</v>
      </c>
      <c r="F4" s="21">
        <f>Data!CE4</f>
        <v>244</v>
      </c>
      <c r="G4" s="21">
        <f>Data!CF4</f>
        <v>252</v>
      </c>
      <c r="H4" s="21">
        <f>Data!CG4</f>
        <v>66</v>
      </c>
      <c r="I4" s="21">
        <f>Data!CH4</f>
        <v>52</v>
      </c>
      <c r="J4" s="21">
        <f>Data!CI4</f>
        <v>27</v>
      </c>
      <c r="K4" s="21">
        <f>Data!CJ4</f>
        <v>23</v>
      </c>
      <c r="L4" s="21">
        <f>Data!CK4</f>
        <v>21</v>
      </c>
      <c r="M4" s="21">
        <f>Data!CL4</f>
        <v>41</v>
      </c>
      <c r="N4" s="21">
        <f>Data!CM4</f>
        <v>25</v>
      </c>
      <c r="O4" s="22">
        <f>Data!CN4</f>
        <v>1099</v>
      </c>
      <c r="P4" s="22">
        <f>Data!CO4</f>
        <v>1153</v>
      </c>
      <c r="Q4" s="23">
        <f>IF(P4&gt;0,(O4-P4)/P4,"N/A")</f>
        <v>-4.6834345186470075E-2</v>
      </c>
    </row>
    <row r="5" spans="1:30" ht="18.75" customHeight="1" x14ac:dyDescent="0.4">
      <c r="A5" s="11" t="s">
        <v>1</v>
      </c>
      <c r="B5" s="25">
        <f>Data!CA5</f>
        <v>21</v>
      </c>
      <c r="C5" s="25">
        <f>Data!CB5</f>
        <v>20</v>
      </c>
      <c r="D5" s="25">
        <f>Data!CC5</f>
        <v>25</v>
      </c>
      <c r="E5" s="25">
        <f>Data!CD5</f>
        <v>246</v>
      </c>
      <c r="F5" s="25">
        <f>Data!CE5</f>
        <v>232</v>
      </c>
      <c r="G5" s="25">
        <f>Data!CF5</f>
        <v>248</v>
      </c>
      <c r="H5" s="25">
        <f>Data!CG5</f>
        <v>48</v>
      </c>
      <c r="I5" s="25">
        <f>Data!CH5</f>
        <v>32</v>
      </c>
      <c r="J5" s="25">
        <f>Data!CI5</f>
        <v>14</v>
      </c>
      <c r="K5" s="25">
        <f>Data!CJ5</f>
        <v>16</v>
      </c>
      <c r="L5" s="25">
        <f>Data!CK5</f>
        <v>13</v>
      </c>
      <c r="M5" s="25">
        <f>Data!CL5</f>
        <v>29</v>
      </c>
      <c r="N5" s="25">
        <f>Data!CM5</f>
        <v>14</v>
      </c>
      <c r="O5" s="26">
        <f>Data!CN5</f>
        <v>937</v>
      </c>
      <c r="P5" s="26">
        <f>Data!CO5</f>
        <v>925</v>
      </c>
      <c r="Q5" s="27">
        <f t="shared" ref="Q5:Q17" si="0">IF(P5&gt;0,(O5-P5)/P5,"N/A")</f>
        <v>1.2972972972972972E-2</v>
      </c>
    </row>
    <row r="6" spans="1:30" ht="18.75" customHeight="1" x14ac:dyDescent="0.4">
      <c r="A6" s="12" t="str">
        <f>Data!A38</f>
        <v>Fire</v>
      </c>
      <c r="B6" s="25">
        <f>Data!CA38</f>
        <v>0</v>
      </c>
      <c r="C6" s="25">
        <f>Data!CB38</f>
        <v>0</v>
      </c>
      <c r="D6" s="25">
        <f>Data!CC38</f>
        <v>0</v>
      </c>
      <c r="E6" s="25">
        <f>Data!CD38</f>
        <v>0</v>
      </c>
      <c r="F6" s="25">
        <f>Data!CE38</f>
        <v>83</v>
      </c>
      <c r="G6" s="25">
        <f>Data!CF38</f>
        <v>0</v>
      </c>
      <c r="H6" s="25">
        <f>Data!CG38</f>
        <v>0</v>
      </c>
      <c r="I6" s="25">
        <f>Data!CH38</f>
        <v>0</v>
      </c>
      <c r="J6" s="25">
        <f>Data!CI38</f>
        <v>0</v>
      </c>
      <c r="K6" s="25">
        <f>Data!CJ38</f>
        <v>0</v>
      </c>
      <c r="L6" s="25">
        <f>Data!CK38</f>
        <v>0</v>
      </c>
      <c r="M6" s="25">
        <f>Data!CL38</f>
        <v>0</v>
      </c>
      <c r="N6" s="25">
        <f>Data!CM38</f>
        <v>0</v>
      </c>
      <c r="O6" s="26">
        <f>Data!CN38</f>
        <v>83</v>
      </c>
      <c r="P6" s="26">
        <f>Data!CO38</f>
        <v>103</v>
      </c>
      <c r="Q6" s="27">
        <f t="shared" si="0"/>
        <v>-0.1941747572815534</v>
      </c>
    </row>
    <row r="7" spans="1:30" ht="18.75" customHeight="1" x14ac:dyDescent="0.4">
      <c r="A7" s="12" t="str">
        <f>Data!A39</f>
        <v>Library</v>
      </c>
      <c r="B7" s="25">
        <f>Data!CA39</f>
        <v>0</v>
      </c>
      <c r="C7" s="25">
        <f>Data!CB39</f>
        <v>0</v>
      </c>
      <c r="D7" s="25">
        <f>Data!CC39</f>
        <v>0</v>
      </c>
      <c r="E7" s="25">
        <f>Data!CD39</f>
        <v>0</v>
      </c>
      <c r="F7" s="25">
        <f>Data!CE39</f>
        <v>30</v>
      </c>
      <c r="G7" s="25">
        <f>Data!CF39</f>
        <v>0</v>
      </c>
      <c r="H7" s="25">
        <f>Data!CG39</f>
        <v>0</v>
      </c>
      <c r="I7" s="25">
        <f>Data!CH39</f>
        <v>0</v>
      </c>
      <c r="J7" s="25">
        <f>Data!CI39</f>
        <v>0</v>
      </c>
      <c r="K7" s="25">
        <f>Data!CJ39</f>
        <v>0</v>
      </c>
      <c r="L7" s="25">
        <f>Data!CK39</f>
        <v>159</v>
      </c>
      <c r="M7" s="25">
        <f>Data!CL39</f>
        <v>15</v>
      </c>
      <c r="N7" s="25">
        <f>Data!CM39</f>
        <v>4</v>
      </c>
      <c r="O7" s="26">
        <f>Data!CN39</f>
        <v>208</v>
      </c>
      <c r="P7" s="26">
        <f>Data!CO39</f>
        <v>45</v>
      </c>
      <c r="Q7" s="27">
        <f t="shared" si="0"/>
        <v>3.6222222222222222</v>
      </c>
    </row>
    <row r="8" spans="1:30" ht="18.75" customHeight="1" x14ac:dyDescent="0.4">
      <c r="A8" s="12" t="str">
        <f>Data!A40</f>
        <v>Public Works</v>
      </c>
      <c r="B8" s="25">
        <f>Data!CA40</f>
        <v>7</v>
      </c>
      <c r="C8" s="25">
        <f>Data!CB40</f>
        <v>3</v>
      </c>
      <c r="D8" s="25">
        <f>Data!CC40</f>
        <v>6</v>
      </c>
      <c r="E8" s="25">
        <f>Data!CD40</f>
        <v>96</v>
      </c>
      <c r="F8" s="25">
        <f>Data!CE40</f>
        <v>22</v>
      </c>
      <c r="G8" s="25">
        <f>Data!CF40</f>
        <v>0</v>
      </c>
      <c r="H8" s="25">
        <f>Data!CG40</f>
        <v>1</v>
      </c>
      <c r="I8" s="25">
        <f>Data!CH40</f>
        <v>2</v>
      </c>
      <c r="J8" s="25">
        <f>Data!CI40</f>
        <v>2</v>
      </c>
      <c r="K8" s="25">
        <f>Data!CJ40</f>
        <v>6</v>
      </c>
      <c r="L8" s="25">
        <f>Data!CK40</f>
        <v>0</v>
      </c>
      <c r="M8" s="25">
        <f>Data!CL40</f>
        <v>6</v>
      </c>
      <c r="N8" s="25">
        <f>Data!CM40</f>
        <v>4</v>
      </c>
      <c r="O8" s="26">
        <f>Data!CN40</f>
        <v>148</v>
      </c>
      <c r="P8" s="26">
        <f>Data!CO40</f>
        <v>117</v>
      </c>
      <c r="Q8" s="27">
        <f t="shared" si="0"/>
        <v>0.26495726495726496</v>
      </c>
    </row>
    <row r="9" spans="1:30" ht="18.75" customHeight="1" x14ac:dyDescent="0.4">
      <c r="A9" s="12" t="str">
        <f>Data!A41</f>
        <v>Transit</v>
      </c>
      <c r="B9" s="25">
        <f>Data!CA41</f>
        <v>3</v>
      </c>
      <c r="C9" s="25">
        <f>Data!CB41</f>
        <v>8</v>
      </c>
      <c r="D9" s="25">
        <f>Data!CC41</f>
        <v>9</v>
      </c>
      <c r="E9" s="25">
        <f>Data!CD41</f>
        <v>37</v>
      </c>
      <c r="F9" s="25">
        <f>Data!CE41</f>
        <v>0</v>
      </c>
      <c r="G9" s="25">
        <f>Data!CF41</f>
        <v>106</v>
      </c>
      <c r="H9" s="25">
        <f>Data!CG41</f>
        <v>8</v>
      </c>
      <c r="I9" s="25">
        <f>Data!CH41</f>
        <v>10</v>
      </c>
      <c r="J9" s="25">
        <f>Data!CI41</f>
        <v>4</v>
      </c>
      <c r="K9" s="25">
        <f>Data!CJ41</f>
        <v>1</v>
      </c>
      <c r="L9" s="25">
        <f>Data!CK41</f>
        <v>8</v>
      </c>
      <c r="M9" s="25">
        <f>Data!CL41</f>
        <v>16</v>
      </c>
      <c r="N9" s="25">
        <f>Data!CM41</f>
        <v>15</v>
      </c>
      <c r="O9" s="26">
        <f>Data!CN41</f>
        <v>222</v>
      </c>
      <c r="P9" s="26">
        <f>Data!CO41</f>
        <v>230</v>
      </c>
      <c r="Q9" s="27">
        <f t="shared" si="0"/>
        <v>-3.4782608695652174E-2</v>
      </c>
    </row>
    <row r="10" spans="1:30" ht="18.75" customHeight="1" x14ac:dyDescent="0.4">
      <c r="A10" s="11" t="s">
        <v>3</v>
      </c>
      <c r="B10" s="25">
        <f>Data!CA6</f>
        <v>28</v>
      </c>
      <c r="C10" s="25">
        <f>Data!CB6</f>
        <v>30</v>
      </c>
      <c r="D10" s="25">
        <f>Data!CC6</f>
        <v>14</v>
      </c>
      <c r="E10" s="25">
        <f>Data!CD6</f>
        <v>13</v>
      </c>
      <c r="F10" s="25">
        <f>Data!CE6</f>
        <v>12</v>
      </c>
      <c r="G10" s="25">
        <f>Data!CF6</f>
        <v>4</v>
      </c>
      <c r="H10" s="25">
        <f>Data!CG6</f>
        <v>18</v>
      </c>
      <c r="I10" s="25">
        <f>Data!CH6</f>
        <v>20</v>
      </c>
      <c r="J10" s="25">
        <f>Data!CI6</f>
        <v>13</v>
      </c>
      <c r="K10" s="25">
        <f>Data!CJ6</f>
        <v>7</v>
      </c>
      <c r="L10" s="25">
        <f>Data!CK6</f>
        <v>8</v>
      </c>
      <c r="M10" s="25">
        <f>Data!CL6</f>
        <v>12</v>
      </c>
      <c r="N10" s="25">
        <f>Data!CM6</f>
        <v>11</v>
      </c>
      <c r="O10" s="26">
        <f>Data!CN6</f>
        <v>162</v>
      </c>
      <c r="P10" s="26">
        <f>Data!CO6</f>
        <v>228</v>
      </c>
      <c r="Q10" s="27">
        <f t="shared" si="0"/>
        <v>-0.28947368421052633</v>
      </c>
    </row>
    <row r="11" spans="1:30" ht="18.75" customHeight="1" x14ac:dyDescent="0.4">
      <c r="A11" s="52" t="s">
        <v>23</v>
      </c>
      <c r="B11" s="25">
        <f>Data!CA7</f>
        <v>2</v>
      </c>
      <c r="C11" s="25">
        <f>Data!CB7</f>
        <v>13</v>
      </c>
      <c r="D11" s="25">
        <f>Data!CC7</f>
        <v>5</v>
      </c>
      <c r="E11" s="25">
        <f>Data!CD7</f>
        <v>0</v>
      </c>
      <c r="F11" s="25">
        <f>Data!CE7</f>
        <v>0</v>
      </c>
      <c r="G11" s="25">
        <f>Data!CF7</f>
        <v>0</v>
      </c>
      <c r="H11" s="25">
        <f>Data!CG7</f>
        <v>0</v>
      </c>
      <c r="I11" s="25">
        <f>Data!CH7</f>
        <v>0</v>
      </c>
      <c r="J11" s="25">
        <f>Data!CI7</f>
        <v>0</v>
      </c>
      <c r="K11" s="25">
        <f>Data!CJ7</f>
        <v>0</v>
      </c>
      <c r="L11" s="25">
        <f>Data!CK7</f>
        <v>159</v>
      </c>
      <c r="M11" s="25">
        <f>Data!CL7</f>
        <v>15</v>
      </c>
      <c r="N11" s="25">
        <f>Data!CM7</f>
        <v>4</v>
      </c>
      <c r="O11" s="26">
        <f>Data!CN7</f>
        <v>196</v>
      </c>
      <c r="P11" s="26">
        <f>Data!CO7</f>
        <v>90</v>
      </c>
      <c r="Q11" s="27">
        <f>IF(P11&gt;0,(O11-P11)/P11,"N/A")</f>
        <v>1.1777777777777778</v>
      </c>
    </row>
    <row r="12" spans="1:30" ht="18.75" customHeight="1" x14ac:dyDescent="0.4">
      <c r="A12" s="39" t="s">
        <v>19</v>
      </c>
      <c r="B12" s="40">
        <f>Data!CA8</f>
        <v>43</v>
      </c>
      <c r="C12" s="40">
        <f>Data!CB8</f>
        <v>51</v>
      </c>
      <c r="D12" s="40">
        <f>Data!CC8</f>
        <v>39</v>
      </c>
      <c r="E12" s="40">
        <f>Data!CD8</f>
        <v>230</v>
      </c>
      <c r="F12" s="40">
        <f>Data!CE8</f>
        <v>228</v>
      </c>
      <c r="G12" s="40">
        <f>Data!CF8</f>
        <v>234</v>
      </c>
      <c r="H12" s="40">
        <f>Data!CG8</f>
        <v>50</v>
      </c>
      <c r="I12" s="40">
        <f>Data!CH8</f>
        <v>43</v>
      </c>
      <c r="J12" s="40">
        <f>Data!CI8</f>
        <v>19</v>
      </c>
      <c r="K12" s="40">
        <f>Data!CJ8</f>
        <v>19</v>
      </c>
      <c r="L12" s="40">
        <f>Data!CK8</f>
        <v>163</v>
      </c>
      <c r="M12" s="40">
        <f>Data!CL8</f>
        <v>47</v>
      </c>
      <c r="N12" s="40">
        <f>Data!CM8</f>
        <v>23</v>
      </c>
      <c r="O12" s="41">
        <f>Data!CN8</f>
        <v>676</v>
      </c>
      <c r="P12" s="41">
        <f>Data!CO8</f>
        <v>682</v>
      </c>
      <c r="Q12" s="42">
        <f t="shared" si="0"/>
        <v>-8.7976539589442824E-3</v>
      </c>
    </row>
    <row r="13" spans="1:30" ht="18.75" customHeight="1" x14ac:dyDescent="0.4">
      <c r="A13" s="9" t="s">
        <v>4</v>
      </c>
      <c r="B13" s="28">
        <f>Data!CA9</f>
        <v>6</v>
      </c>
      <c r="C13" s="28">
        <f>Data!CB9</f>
        <v>12</v>
      </c>
      <c r="D13" s="28">
        <f>Data!CC9</f>
        <v>9</v>
      </c>
      <c r="E13" s="28">
        <f>Data!CD9</f>
        <v>21</v>
      </c>
      <c r="F13" s="28">
        <f>Data!CE9</f>
        <v>22</v>
      </c>
      <c r="G13" s="28">
        <f>Data!CF9</f>
        <v>14</v>
      </c>
      <c r="H13" s="28">
        <f>Data!CG9</f>
        <v>13</v>
      </c>
      <c r="I13" s="28">
        <f>Data!CH9</f>
        <v>8</v>
      </c>
      <c r="J13" s="28">
        <f>Data!CI9</f>
        <v>10</v>
      </c>
      <c r="K13" s="28">
        <f>Data!CJ9</f>
        <v>7</v>
      </c>
      <c r="L13" s="28">
        <f>Data!CK9</f>
        <v>10</v>
      </c>
      <c r="M13" s="28">
        <f>Data!CL9</f>
        <v>3</v>
      </c>
      <c r="N13" s="28">
        <f>Data!CM9</f>
        <v>0</v>
      </c>
      <c r="O13" s="34">
        <f>Data!CN9</f>
        <v>129</v>
      </c>
      <c r="P13" s="34">
        <f>Data!CO9</f>
        <v>176</v>
      </c>
      <c r="Q13" s="27">
        <f t="shared" si="0"/>
        <v>-0.26704545454545453</v>
      </c>
    </row>
    <row r="14" spans="1:30" ht="18.75" customHeight="1" x14ac:dyDescent="0.4">
      <c r="A14" s="39" t="s">
        <v>7</v>
      </c>
      <c r="B14" s="40">
        <f>Data!CA10</f>
        <v>4</v>
      </c>
      <c r="C14" s="40">
        <f>Data!CB10</f>
        <v>7</v>
      </c>
      <c r="D14" s="40">
        <f>Data!CC10</f>
        <v>6</v>
      </c>
      <c r="E14" s="40">
        <f>Data!CD10</f>
        <v>8</v>
      </c>
      <c r="F14" s="40">
        <f>Data!CE10</f>
        <v>11</v>
      </c>
      <c r="G14" s="40">
        <f>Data!CF10</f>
        <v>8</v>
      </c>
      <c r="H14" s="40">
        <f>Data!CG10</f>
        <v>7</v>
      </c>
      <c r="I14" s="40">
        <f>Data!CH10</f>
        <v>5</v>
      </c>
      <c r="J14" s="40">
        <f>Data!CI10</f>
        <v>6</v>
      </c>
      <c r="K14" s="40">
        <f>Data!CJ10</f>
        <v>4</v>
      </c>
      <c r="L14" s="40">
        <f>Data!CK10</f>
        <v>6</v>
      </c>
      <c r="M14" s="40">
        <f>Data!CL10</f>
        <v>3</v>
      </c>
      <c r="N14" s="40">
        <f>Data!CM10</f>
        <v>0</v>
      </c>
      <c r="O14" s="41">
        <f>Data!CN10</f>
        <v>21</v>
      </c>
      <c r="P14" s="41">
        <f>Data!CO10</f>
        <v>26</v>
      </c>
      <c r="Q14" s="42">
        <f t="shared" si="0"/>
        <v>-0.19230769230769232</v>
      </c>
    </row>
    <row r="15" spans="1:30" ht="18.75" customHeight="1" x14ac:dyDescent="0.4">
      <c r="A15" s="9" t="s">
        <v>28</v>
      </c>
      <c r="B15" s="28">
        <f>Data!CA11</f>
        <v>0</v>
      </c>
      <c r="C15" s="28">
        <f>Data!CB11</f>
        <v>1</v>
      </c>
      <c r="D15" s="28">
        <f>Data!CC11</f>
        <v>3</v>
      </c>
      <c r="E15" s="28">
        <f>Data!CD11</f>
        <v>3</v>
      </c>
      <c r="F15" s="28">
        <f>Data!CE11</f>
        <v>6</v>
      </c>
      <c r="G15" s="28">
        <f>Data!CF11</f>
        <v>7</v>
      </c>
      <c r="H15" s="28">
        <f>Data!CG11</f>
        <v>5</v>
      </c>
      <c r="I15" s="28">
        <f>Data!CH11</f>
        <v>2</v>
      </c>
      <c r="J15" s="28">
        <f>Data!CI11</f>
        <v>2</v>
      </c>
      <c r="K15" s="28">
        <f>Data!CJ11</f>
        <v>7</v>
      </c>
      <c r="L15" s="28">
        <f>Data!CK11</f>
        <v>3</v>
      </c>
      <c r="M15" s="28">
        <f>Data!CL11</f>
        <v>1</v>
      </c>
      <c r="N15" s="28">
        <f>Data!CM11</f>
        <v>0</v>
      </c>
      <c r="O15" s="34">
        <f>Data!CN11</f>
        <v>40</v>
      </c>
      <c r="P15" s="34">
        <f>Data!CO11</f>
        <v>65</v>
      </c>
      <c r="Q15" s="27">
        <f>IF(P15&gt;0,(O15-P15)/P15,"N/A")</f>
        <v>-0.38461538461538464</v>
      </c>
    </row>
    <row r="16" spans="1:30" ht="18.75" customHeight="1" x14ac:dyDescent="0.4">
      <c r="A16" s="39" t="s">
        <v>27</v>
      </c>
      <c r="B16" s="40">
        <f>Data!CA12</f>
        <v>0</v>
      </c>
      <c r="C16" s="40">
        <f>Data!CB12</f>
        <v>1</v>
      </c>
      <c r="D16" s="40">
        <f>Data!CC12</f>
        <v>3</v>
      </c>
      <c r="E16" s="40">
        <f>Data!CD12</f>
        <v>3</v>
      </c>
      <c r="F16" s="40">
        <f>Data!CE12</f>
        <v>6</v>
      </c>
      <c r="G16" s="40">
        <f>Data!CF12</f>
        <v>7</v>
      </c>
      <c r="H16" s="40">
        <f>Data!CG12</f>
        <v>5</v>
      </c>
      <c r="I16" s="40">
        <f>Data!CH12</f>
        <v>2</v>
      </c>
      <c r="J16" s="40">
        <f>Data!CI12</f>
        <v>2</v>
      </c>
      <c r="K16" s="40">
        <f>Data!CJ12</f>
        <v>4</v>
      </c>
      <c r="L16" s="40">
        <f>Data!CK12</f>
        <v>3</v>
      </c>
      <c r="M16" s="40">
        <f>Data!CL12</f>
        <v>1</v>
      </c>
      <c r="N16" s="40">
        <f>Data!CM12</f>
        <v>0</v>
      </c>
      <c r="O16" s="41">
        <f>Data!CN12</f>
        <v>32</v>
      </c>
      <c r="P16" s="41">
        <f>Data!CO12</f>
        <v>23</v>
      </c>
      <c r="Q16" s="42">
        <f t="shared" si="0"/>
        <v>0.39130434782608697</v>
      </c>
    </row>
    <row r="17" spans="1:23" ht="18.75" customHeight="1" thickBot="1" x14ac:dyDescent="0.45">
      <c r="A17" s="10" t="s">
        <v>5</v>
      </c>
      <c r="B17" s="30">
        <f>Data!CA13</f>
        <v>57</v>
      </c>
      <c r="C17" s="30">
        <f>Data!CB13</f>
        <v>75</v>
      </c>
      <c r="D17" s="30">
        <f>Data!CC13</f>
        <v>53</v>
      </c>
      <c r="E17" s="30">
        <f>Data!CD13</f>
        <v>280</v>
      </c>
      <c r="F17" s="30">
        <f>Data!CE13</f>
        <v>266</v>
      </c>
      <c r="G17" s="30">
        <f>Data!CF13</f>
        <v>266</v>
      </c>
      <c r="H17" s="30">
        <f>Data!CG13</f>
        <v>79</v>
      </c>
      <c r="I17" s="30">
        <f>Data!CH13</f>
        <v>60</v>
      </c>
      <c r="J17" s="30">
        <f>Data!CI13</f>
        <v>37</v>
      </c>
      <c r="K17" s="30">
        <f>Data!CJ13</f>
        <v>30</v>
      </c>
      <c r="L17" s="30">
        <f>Data!CK13</f>
        <v>190</v>
      </c>
      <c r="M17" s="30">
        <f>Data!CL13</f>
        <v>59</v>
      </c>
      <c r="N17" s="30">
        <f>Data!CM13</f>
        <v>29</v>
      </c>
      <c r="O17" s="31">
        <f>Data!CN13</f>
        <v>1424</v>
      </c>
      <c r="P17" s="31">
        <f>Data!CO13</f>
        <v>1419</v>
      </c>
      <c r="Q17" s="32">
        <f t="shared" si="0"/>
        <v>3.5236081747709656E-3</v>
      </c>
    </row>
    <row r="18" spans="1:23" ht="15.5" thickBot="1" x14ac:dyDescent="0.45"/>
    <row r="19" spans="1:23" ht="18.75" customHeight="1" x14ac:dyDescent="0.4">
      <c r="A19" s="96" t="s">
        <v>97</v>
      </c>
      <c r="B19" s="97"/>
      <c r="C19" s="97"/>
      <c r="D19" s="97"/>
      <c r="E19" s="97"/>
      <c r="F19" s="97"/>
      <c r="G19" s="97"/>
      <c r="H19" s="97"/>
      <c r="I19" s="97"/>
      <c r="J19" s="97"/>
      <c r="K19" s="97"/>
      <c r="L19" s="97"/>
      <c r="M19" s="97"/>
      <c r="N19" s="97"/>
      <c r="O19" s="97"/>
      <c r="P19" s="97"/>
      <c r="Q19" s="98"/>
    </row>
    <row r="20" spans="1:23" ht="18.75" customHeight="1" thickBot="1" x14ac:dyDescent="0.45">
      <c r="A20" s="7"/>
      <c r="B20" s="16">
        <f t="shared" ref="B20" si="1">B3</f>
        <v>43070</v>
      </c>
      <c r="C20" s="16">
        <f t="shared" ref="C20:N20" si="2">C3</f>
        <v>43101</v>
      </c>
      <c r="D20" s="16">
        <f t="shared" si="2"/>
        <v>43132</v>
      </c>
      <c r="E20" s="16">
        <f t="shared" si="2"/>
        <v>43160</v>
      </c>
      <c r="F20" s="16">
        <f t="shared" si="2"/>
        <v>43191</v>
      </c>
      <c r="G20" s="16">
        <f t="shared" si="2"/>
        <v>43221</v>
      </c>
      <c r="H20" s="16">
        <f t="shared" si="2"/>
        <v>43252</v>
      </c>
      <c r="I20" s="16">
        <f t="shared" si="2"/>
        <v>43282</v>
      </c>
      <c r="J20" s="16">
        <f t="shared" si="2"/>
        <v>43313</v>
      </c>
      <c r="K20" s="16">
        <f t="shared" si="2"/>
        <v>43344</v>
      </c>
      <c r="L20" s="16">
        <f t="shared" si="2"/>
        <v>43374</v>
      </c>
      <c r="M20" s="16">
        <f t="shared" si="2"/>
        <v>43405</v>
      </c>
      <c r="N20" s="16">
        <f t="shared" si="2"/>
        <v>43435</v>
      </c>
      <c r="O20" s="49" t="str">
        <f>O3</f>
        <v>YTD18</v>
      </c>
      <c r="P20" s="49" t="str">
        <f>P3</f>
        <v>PYTD</v>
      </c>
      <c r="Q20" s="8" t="s">
        <v>12</v>
      </c>
    </row>
    <row r="21" spans="1:23" ht="18.75" customHeight="1" thickTop="1" x14ac:dyDescent="0.4">
      <c r="A21" s="53" t="str">
        <f>Data!A30</f>
        <v>Annual HRA</v>
      </c>
      <c r="B21" s="45">
        <f>Data!CA30</f>
        <v>0</v>
      </c>
      <c r="C21" s="46">
        <f>Data!CB30</f>
        <v>0</v>
      </c>
      <c r="D21" s="46">
        <f>Data!CC30</f>
        <v>0</v>
      </c>
      <c r="E21" s="46">
        <f>Data!CD30</f>
        <v>236</v>
      </c>
      <c r="F21" s="46">
        <f>Data!CE30</f>
        <v>204</v>
      </c>
      <c r="G21" s="46">
        <f>Data!CF30</f>
        <v>234</v>
      </c>
      <c r="H21" s="46">
        <f>Data!CG30</f>
        <v>18</v>
      </c>
      <c r="I21" s="46">
        <f>Data!CH30</f>
        <v>0</v>
      </c>
      <c r="J21" s="46">
        <f>Data!CI30</f>
        <v>0</v>
      </c>
      <c r="K21" s="46">
        <f>Data!CJ30</f>
        <v>0</v>
      </c>
      <c r="L21" s="46">
        <f>Data!CK30</f>
        <v>0</v>
      </c>
      <c r="M21" s="46">
        <f>Data!CL30</f>
        <v>0</v>
      </c>
      <c r="N21" s="46">
        <f>Data!CM30</f>
        <v>0</v>
      </c>
      <c r="O21" s="22">
        <f>Data!CN30</f>
        <v>692</v>
      </c>
      <c r="P21" s="22">
        <f>Data!CO30</f>
        <v>723</v>
      </c>
      <c r="Q21" s="23">
        <f>IF(P21&gt;0,(O21-P21)/P21,"N/A")</f>
        <v>-4.2876901798063624E-2</v>
      </c>
    </row>
    <row r="22" spans="1:23" ht="18.75" customHeight="1" x14ac:dyDescent="0.4">
      <c r="A22" s="38" t="str">
        <f>Data!A31</f>
        <v>Medical Case Management</v>
      </c>
      <c r="B22" s="24">
        <f>Data!CA31</f>
        <v>7</v>
      </c>
      <c r="C22" s="25">
        <f>Data!CB31</f>
        <v>9</v>
      </c>
      <c r="D22" s="25">
        <f>Data!CC31</f>
        <v>9</v>
      </c>
      <c r="E22" s="25">
        <f>Data!CD31</f>
        <v>3</v>
      </c>
      <c r="F22" s="25">
        <f>Data!CE31</f>
        <v>20</v>
      </c>
      <c r="G22" s="25">
        <f>Data!CF31</f>
        <v>9</v>
      </c>
      <c r="H22" s="25">
        <f>Data!CG31</f>
        <v>10</v>
      </c>
      <c r="I22" s="25">
        <f>Data!CH31</f>
        <v>10</v>
      </c>
      <c r="J22" s="25">
        <f>Data!CI31</f>
        <v>8</v>
      </c>
      <c r="K22" s="25">
        <f>Data!CJ31</f>
        <v>4</v>
      </c>
      <c r="L22" s="25">
        <f>Data!CK31</f>
        <v>4</v>
      </c>
      <c r="M22" s="25">
        <f>Data!CL31</f>
        <v>9</v>
      </c>
      <c r="N22" s="25">
        <f>Data!CM31</f>
        <v>7</v>
      </c>
      <c r="O22" s="34">
        <f>Data!CN31</f>
        <v>102</v>
      </c>
      <c r="P22" s="34">
        <f>Data!CO31</f>
        <v>12</v>
      </c>
      <c r="Q22" s="27">
        <f t="shared" ref="Q22:Q26" si="3">IF(P22&gt;0,(O22-P22)/P22,"N/A")</f>
        <v>7.5</v>
      </c>
    </row>
    <row r="23" spans="1:23" ht="18.75" customHeight="1" x14ac:dyDescent="0.4">
      <c r="A23" s="38" t="str">
        <f>Data!A32</f>
        <v>Minor Illness</v>
      </c>
      <c r="B23" s="24">
        <f>Data!CA32</f>
        <v>28</v>
      </c>
      <c r="C23" s="25">
        <f>Data!CB32</f>
        <v>28</v>
      </c>
      <c r="D23" s="25">
        <f>Data!CC32</f>
        <v>19</v>
      </c>
      <c r="E23" s="25">
        <f>Data!CD32</f>
        <v>17</v>
      </c>
      <c r="F23" s="25">
        <f>Data!CE32</f>
        <v>12</v>
      </c>
      <c r="G23" s="25">
        <f>Data!CF32</f>
        <v>3</v>
      </c>
      <c r="H23" s="25">
        <f>Data!CG32</f>
        <v>12</v>
      </c>
      <c r="I23" s="25">
        <f>Data!CH32</f>
        <v>23</v>
      </c>
      <c r="J23" s="25">
        <f>Data!CI32</f>
        <v>9</v>
      </c>
      <c r="K23" s="25">
        <f>Data!CJ32</f>
        <v>5</v>
      </c>
      <c r="L23" s="25">
        <f>Data!CK32</f>
        <v>9</v>
      </c>
      <c r="M23" s="25">
        <f>Data!CL32</f>
        <v>23</v>
      </c>
      <c r="N23" s="25">
        <f>Data!CM32</f>
        <v>9</v>
      </c>
      <c r="O23" s="34">
        <f>Data!CN32</f>
        <v>169</v>
      </c>
      <c r="P23" s="34">
        <f>Data!CO32</f>
        <v>245</v>
      </c>
      <c r="Q23" s="27">
        <f t="shared" si="3"/>
        <v>-0.31020408163265306</v>
      </c>
    </row>
    <row r="24" spans="1:23" ht="18.75" customHeight="1" x14ac:dyDescent="0.4">
      <c r="A24" s="38" t="str">
        <f>Data!A33</f>
        <v>Ongoing Medical Care</v>
      </c>
      <c r="B24" s="24">
        <f>Data!CA33</f>
        <v>5</v>
      </c>
      <c r="C24" s="25">
        <f>Data!CB33</f>
        <v>3</v>
      </c>
      <c r="D24" s="25">
        <f>Data!CC33</f>
        <v>1</v>
      </c>
      <c r="E24" s="25">
        <f>Data!CD33</f>
        <v>0</v>
      </c>
      <c r="F24" s="25">
        <f>Data!CE33</f>
        <v>1</v>
      </c>
      <c r="G24" s="25">
        <f>Data!CF33</f>
        <v>0</v>
      </c>
      <c r="H24" s="25">
        <f>Data!CG33</f>
        <v>0</v>
      </c>
      <c r="I24" s="25">
        <f>Data!CH33</f>
        <v>0</v>
      </c>
      <c r="J24" s="25">
        <f>Data!CI33</f>
        <v>2</v>
      </c>
      <c r="K24" s="25">
        <f>Data!CJ33</f>
        <v>1</v>
      </c>
      <c r="L24" s="25">
        <f>Data!CK33</f>
        <v>1</v>
      </c>
      <c r="M24" s="25">
        <f>Data!CL33</f>
        <v>0</v>
      </c>
      <c r="N24" s="25">
        <f>Data!CM33</f>
        <v>2</v>
      </c>
      <c r="O24" s="34">
        <f>Data!CN33</f>
        <v>11</v>
      </c>
      <c r="P24" s="34">
        <f>Data!CO33</f>
        <v>53</v>
      </c>
      <c r="Q24" s="27">
        <f t="shared" si="3"/>
        <v>-0.79245283018867929</v>
      </c>
    </row>
    <row r="25" spans="1:23" ht="18.75" customHeight="1" x14ac:dyDescent="0.4">
      <c r="A25" s="38" t="str">
        <f>Data!A34</f>
        <v>Weight Management</v>
      </c>
      <c r="B25" s="24">
        <f>Data!CA34</f>
        <v>6</v>
      </c>
      <c r="C25" s="25">
        <f>Data!CB34</f>
        <v>8</v>
      </c>
      <c r="D25" s="25">
        <f>Data!CC34</f>
        <v>7</v>
      </c>
      <c r="E25" s="25">
        <f>Data!CD34</f>
        <v>3</v>
      </c>
      <c r="F25" s="25">
        <f>Data!CE34</f>
        <v>6</v>
      </c>
      <c r="G25" s="25">
        <f>Data!CF34</f>
        <v>6</v>
      </c>
      <c r="H25" s="25">
        <f>Data!CG34</f>
        <v>25</v>
      </c>
      <c r="I25" s="25">
        <f>Data!CH34</f>
        <v>18</v>
      </c>
      <c r="J25" s="25">
        <f>Data!CI34</f>
        <v>8</v>
      </c>
      <c r="K25" s="25">
        <f>Data!CJ34</f>
        <v>10</v>
      </c>
      <c r="L25" s="25">
        <f>Data!CK34</f>
        <v>5</v>
      </c>
      <c r="M25" s="25">
        <f>Data!CL34</f>
        <v>9</v>
      </c>
      <c r="N25" s="25">
        <f>Data!CM34</f>
        <v>6</v>
      </c>
      <c r="O25" s="34">
        <f>Data!CN34</f>
        <v>111</v>
      </c>
      <c r="P25" s="34">
        <f>Data!CO34</f>
        <v>53</v>
      </c>
      <c r="Q25" s="27">
        <f t="shared" si="3"/>
        <v>1.0943396226415094</v>
      </c>
    </row>
    <row r="26" spans="1:23" ht="18.75" customHeight="1" x14ac:dyDescent="0.4">
      <c r="A26" s="38" t="str">
        <f>Data!A35</f>
        <v>Wellness</v>
      </c>
      <c r="B26" s="24">
        <f>Data!CA35</f>
        <v>3</v>
      </c>
      <c r="C26" s="33">
        <f>Data!CB35</f>
        <v>2</v>
      </c>
      <c r="D26" s="25">
        <f>Data!CC35</f>
        <v>3</v>
      </c>
      <c r="E26" s="25">
        <f>Data!CD35</f>
        <v>0</v>
      </c>
      <c r="F26" s="25">
        <f>Data!CE35</f>
        <v>1</v>
      </c>
      <c r="G26" s="25">
        <f>Data!CF35</f>
        <v>0</v>
      </c>
      <c r="H26" s="25">
        <f>Data!CG35</f>
        <v>1</v>
      </c>
      <c r="I26" s="25">
        <f>Data!CH35</f>
        <v>1</v>
      </c>
      <c r="J26" s="25">
        <f>Data!CI35</f>
        <v>0</v>
      </c>
      <c r="K26" s="25">
        <f>Data!CJ35</f>
        <v>3</v>
      </c>
      <c r="L26" s="25">
        <f>Data!CK35</f>
        <v>2</v>
      </c>
      <c r="M26" s="25">
        <f>Data!CL35</f>
        <v>0</v>
      </c>
      <c r="N26" s="25">
        <f>Data!CM35</f>
        <v>1</v>
      </c>
      <c r="O26" s="34">
        <f>Data!CN35</f>
        <v>14</v>
      </c>
      <c r="P26" s="34">
        <f>Data!CO35</f>
        <v>67</v>
      </c>
      <c r="Q26" s="27">
        <f t="shared" si="3"/>
        <v>-0.79104477611940294</v>
      </c>
    </row>
    <row r="27" spans="1:23" ht="18.75" customHeight="1" thickBot="1" x14ac:dyDescent="0.45">
      <c r="A27" s="10" t="s">
        <v>98</v>
      </c>
      <c r="B27" s="29">
        <f>Data!CA36</f>
        <v>49</v>
      </c>
      <c r="C27" s="30">
        <f>Data!CB36</f>
        <v>50</v>
      </c>
      <c r="D27" s="30">
        <f>Data!CC36</f>
        <v>39</v>
      </c>
      <c r="E27" s="30">
        <f>Data!CD36</f>
        <v>259</v>
      </c>
      <c r="F27" s="30">
        <f>Data!CE36</f>
        <v>244</v>
      </c>
      <c r="G27" s="30">
        <f>Data!CF36</f>
        <v>252</v>
      </c>
      <c r="H27" s="30">
        <f>Data!CG36</f>
        <v>66</v>
      </c>
      <c r="I27" s="30">
        <f>Data!CH36</f>
        <v>52</v>
      </c>
      <c r="J27" s="30">
        <f>Data!CI36</f>
        <v>27</v>
      </c>
      <c r="K27" s="30">
        <f>Data!CJ36</f>
        <v>23</v>
      </c>
      <c r="L27" s="30">
        <f>Data!CK36</f>
        <v>21</v>
      </c>
      <c r="M27" s="30">
        <f>Data!CL36</f>
        <v>41</v>
      </c>
      <c r="N27" s="30">
        <f>Data!CM36</f>
        <v>25</v>
      </c>
      <c r="O27" s="31">
        <f>Data!CN36</f>
        <v>1099</v>
      </c>
      <c r="P27" s="31">
        <f>Data!CO36</f>
        <v>1153</v>
      </c>
      <c r="Q27" s="32">
        <f t="shared" ref="Q27" si="4">IF(P27&gt;0,(O27-P27)/P27,"N/A")</f>
        <v>-4.6834345186470075E-2</v>
      </c>
    </row>
    <row r="28" spans="1:23" ht="15.5" thickBot="1" x14ac:dyDescent="0.45"/>
    <row r="29" spans="1:23" x14ac:dyDescent="0.4">
      <c r="A29" s="93" t="s">
        <v>45</v>
      </c>
      <c r="B29" s="94"/>
      <c r="C29" s="94"/>
      <c r="D29" s="94"/>
      <c r="E29" s="94"/>
      <c r="F29" s="94"/>
      <c r="G29" s="94"/>
      <c r="H29" s="94"/>
      <c r="I29" s="94"/>
      <c r="J29" s="94"/>
      <c r="K29" s="94"/>
      <c r="L29" s="94"/>
      <c r="M29" s="94"/>
      <c r="N29" s="94"/>
      <c r="O29" s="95"/>
      <c r="P29" s="50"/>
      <c r="Q29" s="50"/>
      <c r="R29" s="50"/>
      <c r="S29" s="50"/>
      <c r="T29" s="50"/>
      <c r="U29" s="50"/>
      <c r="V29" s="50"/>
      <c r="W29" s="50"/>
    </row>
    <row r="30" spans="1:23" x14ac:dyDescent="0.4">
      <c r="A30" s="62"/>
      <c r="B30" s="63"/>
      <c r="C30" s="63"/>
      <c r="D30" s="63"/>
      <c r="E30" s="63"/>
      <c r="F30" s="63"/>
      <c r="G30" s="63"/>
      <c r="H30" s="63"/>
      <c r="I30" s="63"/>
      <c r="J30" s="63"/>
      <c r="K30" s="63"/>
      <c r="L30" s="63"/>
      <c r="M30" s="63"/>
      <c r="N30" s="63"/>
      <c r="O30" s="75"/>
      <c r="P30" s="36"/>
      <c r="Q30" s="54"/>
      <c r="R30" s="54"/>
      <c r="S30" s="54"/>
      <c r="T30" s="54"/>
      <c r="U30" s="54"/>
      <c r="V30" s="54"/>
      <c r="W30" s="54"/>
    </row>
    <row r="31" spans="1:23" x14ac:dyDescent="0.4">
      <c r="A31" s="64" t="s">
        <v>30</v>
      </c>
      <c r="B31" s="63"/>
      <c r="C31" s="63"/>
      <c r="D31" s="63"/>
      <c r="E31" s="76" t="s">
        <v>138</v>
      </c>
      <c r="F31" s="63"/>
      <c r="G31" s="63"/>
      <c r="H31" s="63"/>
      <c r="I31" s="63"/>
      <c r="J31" s="63"/>
      <c r="K31" s="63"/>
      <c r="L31" s="63"/>
      <c r="M31" s="63"/>
      <c r="N31" s="63"/>
      <c r="O31" s="75"/>
      <c r="P31" s="36"/>
      <c r="Q31" s="56"/>
      <c r="R31" s="55"/>
      <c r="S31" s="55"/>
      <c r="T31" s="56"/>
      <c r="U31" s="56"/>
      <c r="V31" s="56"/>
      <c r="W31" s="55"/>
    </row>
    <row r="32" spans="1:23" x14ac:dyDescent="0.4">
      <c r="A32" s="65" t="s">
        <v>56</v>
      </c>
      <c r="B32" s="66" t="s">
        <v>37</v>
      </c>
      <c r="C32" s="66" t="s">
        <v>38</v>
      </c>
      <c r="D32" s="59"/>
      <c r="E32" s="92" t="s">
        <v>40</v>
      </c>
      <c r="F32" s="92"/>
      <c r="G32" s="92" t="s">
        <v>43</v>
      </c>
      <c r="H32" s="92"/>
      <c r="I32" s="66" t="s">
        <v>44</v>
      </c>
      <c r="J32" s="66" t="s">
        <v>46</v>
      </c>
      <c r="K32" s="77"/>
      <c r="L32" s="66"/>
      <c r="M32" s="66" t="s">
        <v>42</v>
      </c>
      <c r="N32" s="66"/>
      <c r="O32" s="78" t="s">
        <v>41</v>
      </c>
      <c r="P32" s="36"/>
      <c r="Q32" s="55"/>
      <c r="R32" s="55"/>
      <c r="S32" s="55"/>
      <c r="T32" s="57"/>
      <c r="U32" s="57"/>
      <c r="V32" s="58"/>
      <c r="W32" s="55"/>
    </row>
    <row r="33" spans="1:23" x14ac:dyDescent="0.4">
      <c r="A33" s="67" t="s">
        <v>31</v>
      </c>
      <c r="B33" s="57">
        <v>145</v>
      </c>
      <c r="C33" s="68">
        <f>B33/$B$38</f>
        <v>0.8146067415730337</v>
      </c>
      <c r="D33" s="59"/>
      <c r="E33" s="59" t="s">
        <v>47</v>
      </c>
      <c r="F33" s="89"/>
      <c r="G33" s="90" t="s">
        <v>50</v>
      </c>
      <c r="H33" s="89"/>
      <c r="I33" s="79">
        <v>43438</v>
      </c>
      <c r="J33" s="90" t="s">
        <v>140</v>
      </c>
      <c r="K33" s="55"/>
      <c r="L33" s="89"/>
      <c r="M33" s="90" t="s">
        <v>142</v>
      </c>
      <c r="N33" s="89"/>
      <c r="O33" s="91">
        <v>10</v>
      </c>
      <c r="P33" s="36"/>
      <c r="Q33" s="55"/>
      <c r="R33" s="55"/>
      <c r="S33" s="55"/>
      <c r="T33" s="57"/>
      <c r="U33" s="57"/>
      <c r="V33" s="58"/>
      <c r="W33" s="55"/>
    </row>
    <row r="34" spans="1:23" x14ac:dyDescent="0.4">
      <c r="A34" s="67" t="s">
        <v>32</v>
      </c>
      <c r="B34" s="57">
        <v>3</v>
      </c>
      <c r="C34" s="68">
        <f>B34/$B$38</f>
        <v>1.6853932584269662E-2</v>
      </c>
      <c r="D34" s="59"/>
      <c r="E34" s="59" t="s">
        <v>47</v>
      </c>
      <c r="F34" s="89"/>
      <c r="G34" s="90" t="s">
        <v>50</v>
      </c>
      <c r="H34" s="89"/>
      <c r="I34" s="79">
        <v>43432</v>
      </c>
      <c r="J34" s="90" t="s">
        <v>141</v>
      </c>
      <c r="K34" s="55"/>
      <c r="L34" s="89"/>
      <c r="M34" s="90" t="s">
        <v>130</v>
      </c>
      <c r="N34" s="89"/>
      <c r="O34" s="91">
        <v>10</v>
      </c>
      <c r="P34" s="36"/>
      <c r="Q34" s="55"/>
      <c r="R34" s="55"/>
      <c r="S34" s="55"/>
      <c r="T34" s="57"/>
      <c r="U34" s="57"/>
      <c r="V34" s="58"/>
      <c r="W34" s="55"/>
    </row>
    <row r="35" spans="1:23" x14ac:dyDescent="0.4">
      <c r="A35" s="67" t="s">
        <v>33</v>
      </c>
      <c r="B35" s="57">
        <v>11</v>
      </c>
      <c r="C35" s="68">
        <f>B35/$B$38</f>
        <v>6.1797752808988762E-2</v>
      </c>
      <c r="D35" s="59"/>
      <c r="E35" s="59" t="s">
        <v>47</v>
      </c>
      <c r="F35" s="55"/>
      <c r="G35" s="59" t="s">
        <v>59</v>
      </c>
      <c r="H35" s="55"/>
      <c r="I35" s="79">
        <v>43397</v>
      </c>
      <c r="J35" s="59" t="s">
        <v>127</v>
      </c>
      <c r="K35" s="55"/>
      <c r="L35" s="59"/>
      <c r="M35" s="59" t="s">
        <v>128</v>
      </c>
      <c r="N35" s="59"/>
      <c r="O35" s="80">
        <v>15</v>
      </c>
      <c r="P35" s="36"/>
      <c r="Q35" s="55"/>
      <c r="R35" s="55"/>
      <c r="S35" s="55"/>
      <c r="T35" s="57"/>
      <c r="U35" s="57"/>
      <c r="V35" s="58"/>
      <c r="W35" s="55"/>
    </row>
    <row r="36" spans="1:23" x14ac:dyDescent="0.4">
      <c r="A36" s="67" t="s">
        <v>34</v>
      </c>
      <c r="B36" s="57">
        <v>8</v>
      </c>
      <c r="C36" s="68">
        <f>B36/$B$38</f>
        <v>4.49438202247191E-2</v>
      </c>
      <c r="D36" s="59"/>
      <c r="E36" s="59" t="s">
        <v>48</v>
      </c>
      <c r="F36" s="55"/>
      <c r="G36" s="59" t="s">
        <v>39</v>
      </c>
      <c r="H36" s="55"/>
      <c r="I36" s="79">
        <v>43396</v>
      </c>
      <c r="J36" s="59" t="s">
        <v>124</v>
      </c>
      <c r="K36" s="55"/>
      <c r="L36" s="59"/>
      <c r="M36" s="59" t="s">
        <v>129</v>
      </c>
      <c r="N36" s="59"/>
      <c r="O36" s="80">
        <v>14</v>
      </c>
      <c r="P36" s="36"/>
      <c r="Q36" s="55"/>
      <c r="R36" s="55"/>
      <c r="S36" s="55"/>
      <c r="T36" s="57"/>
      <c r="U36" s="57"/>
      <c r="V36" s="58"/>
      <c r="W36" s="55"/>
    </row>
    <row r="37" spans="1:23" x14ac:dyDescent="0.4">
      <c r="A37" s="69" t="s">
        <v>35</v>
      </c>
      <c r="B37" s="70">
        <v>11</v>
      </c>
      <c r="C37" s="71">
        <f>B37/$B$38</f>
        <v>6.1797752808988762E-2</v>
      </c>
      <c r="D37" s="59"/>
      <c r="E37" s="59" t="s">
        <v>137</v>
      </c>
      <c r="F37" s="55"/>
      <c r="G37" s="59" t="s">
        <v>50</v>
      </c>
      <c r="H37" s="55"/>
      <c r="I37" s="79">
        <v>43390</v>
      </c>
      <c r="J37" s="59" t="s">
        <v>126</v>
      </c>
      <c r="K37" s="55"/>
      <c r="L37" s="59"/>
      <c r="M37" s="59" t="s">
        <v>130</v>
      </c>
      <c r="N37" s="59"/>
      <c r="O37" s="80">
        <v>12</v>
      </c>
      <c r="P37" s="36"/>
      <c r="Q37" s="55"/>
      <c r="R37" s="55"/>
      <c r="S37" s="55"/>
      <c r="T37" s="57"/>
      <c r="U37" s="57"/>
      <c r="V37" s="58"/>
      <c r="W37" s="55"/>
    </row>
    <row r="38" spans="1:23" x14ac:dyDescent="0.4">
      <c r="A38" s="67" t="s">
        <v>36</v>
      </c>
      <c r="B38" s="57">
        <f>SUM(B33:B37)</f>
        <v>178</v>
      </c>
      <c r="C38" s="59"/>
      <c r="D38" s="59"/>
      <c r="E38" s="59" t="s">
        <v>48</v>
      </c>
      <c r="F38" s="55"/>
      <c r="G38" s="59"/>
      <c r="H38" s="55"/>
      <c r="I38" s="79">
        <v>43369</v>
      </c>
      <c r="J38" s="59" t="s">
        <v>125</v>
      </c>
      <c r="K38" s="55"/>
      <c r="L38" s="59"/>
      <c r="M38" s="59" t="s">
        <v>131</v>
      </c>
      <c r="N38" s="59"/>
      <c r="O38" s="80"/>
      <c r="P38" s="36"/>
      <c r="Q38" s="55"/>
      <c r="R38" s="55"/>
      <c r="S38" s="55"/>
      <c r="T38" s="57"/>
      <c r="U38" s="57"/>
      <c r="V38" s="58"/>
      <c r="W38" s="55"/>
    </row>
    <row r="39" spans="1:23" x14ac:dyDescent="0.4">
      <c r="A39" s="67"/>
      <c r="B39" s="57"/>
      <c r="C39" s="59"/>
      <c r="D39" s="59"/>
      <c r="E39" s="59" t="s">
        <v>48</v>
      </c>
      <c r="F39" s="55"/>
      <c r="G39" s="59" t="s">
        <v>39</v>
      </c>
      <c r="H39" s="55"/>
      <c r="I39" s="79">
        <v>43299</v>
      </c>
      <c r="J39" s="59" t="s">
        <v>124</v>
      </c>
      <c r="K39" s="55"/>
      <c r="L39" s="59"/>
      <c r="M39" s="59" t="s">
        <v>129</v>
      </c>
      <c r="N39" s="59"/>
      <c r="O39" s="80">
        <v>14</v>
      </c>
      <c r="P39" s="36"/>
      <c r="Q39" s="55"/>
      <c r="R39" s="55"/>
      <c r="S39" s="55"/>
      <c r="T39" s="57"/>
      <c r="U39" s="57"/>
      <c r="V39" s="58"/>
      <c r="W39" s="55"/>
    </row>
    <row r="40" spans="1:23" x14ac:dyDescent="0.4">
      <c r="A40" s="65" t="s">
        <v>57</v>
      </c>
      <c r="B40" s="66" t="s">
        <v>37</v>
      </c>
      <c r="C40" s="66" t="s">
        <v>38</v>
      </c>
      <c r="D40" s="59"/>
      <c r="E40" s="59" t="s">
        <v>47</v>
      </c>
      <c r="F40" s="55"/>
      <c r="G40" s="59" t="s">
        <v>59</v>
      </c>
      <c r="H40" s="55"/>
      <c r="I40" s="79">
        <v>43264</v>
      </c>
      <c r="J40" s="59" t="s">
        <v>123</v>
      </c>
      <c r="K40" s="55"/>
      <c r="L40" s="59"/>
      <c r="M40" s="59" t="s">
        <v>132</v>
      </c>
      <c r="N40" s="59"/>
      <c r="O40" s="80">
        <v>20</v>
      </c>
      <c r="P40" s="36"/>
      <c r="Q40" s="55"/>
      <c r="R40" s="55"/>
      <c r="S40" s="55"/>
      <c r="T40" s="57"/>
      <c r="U40" s="57"/>
      <c r="V40" s="58"/>
      <c r="W40" s="55"/>
    </row>
    <row r="41" spans="1:23" x14ac:dyDescent="0.4">
      <c r="A41" s="67" t="s">
        <v>53</v>
      </c>
      <c r="B41" s="57">
        <v>10</v>
      </c>
      <c r="C41" s="68">
        <f>B41/$B$44</f>
        <v>5.6179775280898875E-2</v>
      </c>
      <c r="D41" s="59"/>
      <c r="E41" s="59" t="s">
        <v>47</v>
      </c>
      <c r="F41" s="55"/>
      <c r="G41" s="59" t="s">
        <v>39</v>
      </c>
      <c r="H41" s="55"/>
      <c r="I41" s="79">
        <v>43235</v>
      </c>
      <c r="J41" s="59" t="s">
        <v>122</v>
      </c>
      <c r="K41" s="55"/>
      <c r="L41" s="59"/>
      <c r="M41" s="59" t="s">
        <v>133</v>
      </c>
      <c r="N41" s="59"/>
      <c r="O41" s="80">
        <v>16</v>
      </c>
      <c r="P41" s="36"/>
      <c r="Q41" s="55"/>
      <c r="R41" s="55"/>
      <c r="S41" s="55"/>
      <c r="T41" s="57"/>
      <c r="U41" s="57"/>
      <c r="V41" s="58"/>
      <c r="W41" s="55"/>
    </row>
    <row r="42" spans="1:23" x14ac:dyDescent="0.4">
      <c r="A42" s="67" t="s">
        <v>54</v>
      </c>
      <c r="B42" s="57">
        <v>157</v>
      </c>
      <c r="C42" s="68">
        <f>B42/$B$44</f>
        <v>0.8820224719101124</v>
      </c>
      <c r="D42" s="59"/>
      <c r="E42" s="59" t="s">
        <v>48</v>
      </c>
      <c r="F42" s="55"/>
      <c r="G42" s="59"/>
      <c r="H42" s="55"/>
      <c r="I42" s="79">
        <v>43220</v>
      </c>
      <c r="J42" s="59" t="s">
        <v>121</v>
      </c>
      <c r="K42" s="55"/>
      <c r="L42" s="59"/>
      <c r="M42" s="59" t="s">
        <v>134</v>
      </c>
      <c r="N42" s="59"/>
      <c r="O42" s="80">
        <v>83</v>
      </c>
      <c r="P42" s="36"/>
      <c r="Q42" s="55"/>
      <c r="R42" s="55"/>
      <c r="S42" s="55"/>
      <c r="T42" s="57"/>
      <c r="U42" s="57"/>
      <c r="V42" s="58"/>
      <c r="W42" s="55"/>
    </row>
    <row r="43" spans="1:23" x14ac:dyDescent="0.4">
      <c r="A43" s="69" t="s">
        <v>55</v>
      </c>
      <c r="B43" s="70">
        <v>11</v>
      </c>
      <c r="C43" s="71">
        <f>B43/$B$44</f>
        <v>6.1797752808988762E-2</v>
      </c>
      <c r="D43" s="59"/>
      <c r="E43" s="59" t="s">
        <v>137</v>
      </c>
      <c r="F43" s="55"/>
      <c r="G43" s="59" t="s">
        <v>39</v>
      </c>
      <c r="H43" s="55"/>
      <c r="I43" s="79">
        <v>43209</v>
      </c>
      <c r="J43" s="59" t="s">
        <v>120</v>
      </c>
      <c r="K43" s="55"/>
      <c r="L43" s="59"/>
      <c r="M43" s="59" t="s">
        <v>135</v>
      </c>
      <c r="N43" s="59"/>
      <c r="O43" s="80">
        <v>12</v>
      </c>
      <c r="P43" s="36"/>
      <c r="Q43" s="55"/>
      <c r="R43" s="55"/>
      <c r="S43" s="55"/>
      <c r="T43" s="57"/>
      <c r="U43" s="57"/>
      <c r="V43" s="58"/>
      <c r="W43" s="55"/>
    </row>
    <row r="44" spans="1:23" x14ac:dyDescent="0.4">
      <c r="A44" s="67" t="s">
        <v>36</v>
      </c>
      <c r="B44" s="57">
        <f>SUM(B41:B43)</f>
        <v>178</v>
      </c>
      <c r="C44" s="59"/>
      <c r="D44" s="59"/>
      <c r="E44" s="59" t="s">
        <v>48</v>
      </c>
      <c r="F44" s="55"/>
      <c r="G44" s="59" t="s">
        <v>39</v>
      </c>
      <c r="H44" s="55"/>
      <c r="I44" s="79">
        <v>43201</v>
      </c>
      <c r="J44" s="59" t="s">
        <v>119</v>
      </c>
      <c r="K44" s="55"/>
      <c r="L44" s="59"/>
      <c r="M44" s="59" t="s">
        <v>129</v>
      </c>
      <c r="N44" s="59"/>
      <c r="O44" s="80">
        <v>14</v>
      </c>
      <c r="P44" s="36"/>
      <c r="Q44" s="55"/>
      <c r="R44" s="55"/>
      <c r="S44" s="55"/>
      <c r="T44" s="57"/>
      <c r="U44" s="57"/>
      <c r="V44" s="58"/>
      <c r="W44" s="55"/>
    </row>
    <row r="45" spans="1:23" x14ac:dyDescent="0.4">
      <c r="D45" s="59"/>
      <c r="E45" s="59" t="s">
        <v>47</v>
      </c>
      <c r="F45" s="55"/>
      <c r="G45" s="59" t="s">
        <v>52</v>
      </c>
      <c r="H45" s="55"/>
      <c r="I45" s="79">
        <v>43200</v>
      </c>
      <c r="J45" s="59" t="s">
        <v>118</v>
      </c>
      <c r="K45" s="55"/>
      <c r="L45" s="59"/>
      <c r="M45" s="59" t="s">
        <v>136</v>
      </c>
      <c r="N45" s="59"/>
      <c r="O45" s="80">
        <v>15</v>
      </c>
      <c r="P45" s="36"/>
      <c r="Q45" s="55"/>
      <c r="R45" s="55"/>
      <c r="S45" s="55"/>
      <c r="T45" s="57"/>
      <c r="U45" s="57"/>
      <c r="V45" s="58"/>
      <c r="W45" s="55"/>
    </row>
    <row r="46" spans="1:23" x14ac:dyDescent="0.4">
      <c r="D46" s="59"/>
      <c r="E46" s="59" t="s">
        <v>117</v>
      </c>
      <c r="F46" s="55"/>
      <c r="G46" s="59"/>
      <c r="H46" s="55"/>
      <c r="I46" s="79">
        <v>43200</v>
      </c>
      <c r="J46" s="59"/>
      <c r="K46" s="55"/>
      <c r="L46" s="59"/>
      <c r="M46" s="59"/>
      <c r="N46" s="59"/>
      <c r="O46" s="80"/>
      <c r="P46" s="36"/>
      <c r="Q46" s="55"/>
      <c r="R46" s="55"/>
      <c r="S46" s="55"/>
      <c r="T46" s="57"/>
      <c r="U46" s="57"/>
      <c r="V46" s="58"/>
      <c r="W46" s="55"/>
    </row>
    <row r="47" spans="1:23" x14ac:dyDescent="0.4">
      <c r="A47" s="67"/>
      <c r="B47" s="57"/>
      <c r="C47" s="59"/>
      <c r="D47" s="59"/>
      <c r="E47" s="59" t="s">
        <v>47</v>
      </c>
      <c r="F47" s="55"/>
      <c r="G47" s="59" t="s">
        <v>49</v>
      </c>
      <c r="H47" s="55"/>
      <c r="I47" s="79">
        <v>43173</v>
      </c>
      <c r="J47" s="59" t="s">
        <v>115</v>
      </c>
      <c r="K47" s="55"/>
      <c r="L47" s="59"/>
      <c r="M47" s="59" t="s">
        <v>116</v>
      </c>
      <c r="N47" s="59"/>
      <c r="O47" s="80">
        <v>20</v>
      </c>
      <c r="P47" s="36"/>
      <c r="Q47" s="55"/>
      <c r="R47" s="55"/>
      <c r="S47" s="55"/>
      <c r="T47" s="57"/>
      <c r="U47" s="57"/>
      <c r="V47" s="58"/>
      <c r="W47" s="55"/>
    </row>
    <row r="48" spans="1:23" x14ac:dyDescent="0.4">
      <c r="A48" s="62"/>
      <c r="B48" s="72"/>
      <c r="C48" s="72"/>
      <c r="D48" s="72"/>
      <c r="E48" s="59" t="s">
        <v>47</v>
      </c>
      <c r="F48" s="55"/>
      <c r="G48" s="59" t="s">
        <v>39</v>
      </c>
      <c r="H48" s="55"/>
      <c r="I48" s="79">
        <v>43151</v>
      </c>
      <c r="J48" s="59" t="s">
        <v>113</v>
      </c>
      <c r="K48" s="55"/>
      <c r="L48" s="59"/>
      <c r="M48" s="59" t="s">
        <v>114</v>
      </c>
      <c r="N48" s="59"/>
      <c r="O48" s="80">
        <v>28</v>
      </c>
      <c r="P48" s="35"/>
      <c r="Q48" s="55"/>
      <c r="R48" s="55"/>
      <c r="S48" s="57"/>
      <c r="T48" s="57"/>
      <c r="U48" s="59"/>
      <c r="V48" s="55"/>
      <c r="W48" s="55"/>
    </row>
    <row r="49" spans="1:23" x14ac:dyDescent="0.4">
      <c r="A49" s="62"/>
      <c r="B49" s="63"/>
      <c r="C49" s="63"/>
      <c r="D49" s="63"/>
      <c r="E49" s="83" t="s">
        <v>47</v>
      </c>
      <c r="F49" s="77"/>
      <c r="G49" s="83" t="s">
        <v>50</v>
      </c>
      <c r="H49" s="77"/>
      <c r="I49" s="81">
        <v>43124</v>
      </c>
      <c r="J49" s="83" t="s">
        <v>111</v>
      </c>
      <c r="K49" s="77"/>
      <c r="L49" s="83"/>
      <c r="M49" s="83" t="s">
        <v>112</v>
      </c>
      <c r="N49" s="83"/>
      <c r="O49" s="82">
        <v>22</v>
      </c>
      <c r="P49" s="35"/>
      <c r="Q49" s="55"/>
      <c r="R49" s="55"/>
      <c r="S49" s="55"/>
      <c r="T49" s="57"/>
      <c r="U49" s="57"/>
      <c r="V49" s="55"/>
      <c r="W49" s="55"/>
    </row>
    <row r="50" spans="1:23" ht="15.5" thickBot="1" x14ac:dyDescent="0.45">
      <c r="A50" s="73"/>
      <c r="B50" s="74"/>
      <c r="C50" s="74"/>
      <c r="D50" s="74"/>
      <c r="E50" s="84" t="s">
        <v>36</v>
      </c>
      <c r="F50" s="84"/>
      <c r="G50" s="84"/>
      <c r="H50" s="84"/>
      <c r="I50" s="84"/>
      <c r="J50" s="84"/>
      <c r="K50" s="84"/>
      <c r="L50" s="84"/>
      <c r="M50" s="84"/>
      <c r="N50" s="85"/>
      <c r="O50" s="86">
        <f>SUM(O33:O49)</f>
        <v>305</v>
      </c>
      <c r="P50" s="35"/>
      <c r="Q50" s="56"/>
      <c r="R50" s="60"/>
      <c r="S50" s="55"/>
      <c r="T50" s="61"/>
      <c r="U50" s="59"/>
      <c r="V50" s="55"/>
      <c r="W50" s="55"/>
    </row>
    <row r="51" spans="1:23" x14ac:dyDescent="0.4">
      <c r="S51" s="35"/>
      <c r="T51" s="35"/>
      <c r="U51" s="35"/>
      <c r="V51" s="35"/>
      <c r="W51" s="35"/>
    </row>
  </sheetData>
  <mergeCells count="5">
    <mergeCell ref="E32:F32"/>
    <mergeCell ref="G32:H32"/>
    <mergeCell ref="A29:O29"/>
    <mergeCell ref="A2:Q2"/>
    <mergeCell ref="A19:Q19"/>
  </mergeCells>
  <conditionalFormatting sqref="P17:Q17 B17:N17 A22:A27 A5:A17 B4:Q16 B21:Q26">
    <cfRule type="expression" dxfId="4" priority="26" stopIfTrue="1">
      <formula>MOD(ROW(),2)=1</formula>
    </cfRule>
  </conditionalFormatting>
  <conditionalFormatting sqref="O17">
    <cfRule type="expression" dxfId="3" priority="14" stopIfTrue="1">
      <formula>MOD(ROW(),2)=1</formula>
    </cfRule>
  </conditionalFormatting>
  <conditionalFormatting sqref="N27 P27:Q27">
    <cfRule type="expression" dxfId="2" priority="4" stopIfTrue="1">
      <formula>MOD(ROW(),2)=1</formula>
    </cfRule>
  </conditionalFormatting>
  <conditionalFormatting sqref="B27:M27">
    <cfRule type="expression" dxfId="1" priority="3" stopIfTrue="1">
      <formula>MOD(ROW(),2)=1</formula>
    </cfRule>
  </conditionalFormatting>
  <conditionalFormatting sqref="O27">
    <cfRule type="expression" dxfId="0" priority="2" stopIfTrue="1">
      <formula>MOD(ROW(),2)=1</formula>
    </cfRule>
  </conditionalFormatting>
  <pageMargins left="0.25" right="0.25" top="0.75" bottom="0.3" header="0.25" footer="0.25"/>
  <pageSetup scale="52" fitToHeight="2" orientation="portrait" r:id="rId1"/>
  <headerFooter>
    <oddHeader>&amp;L&amp;G&amp;C&amp;"-,Bold"&amp;14CHAPEL HILL WELLNESS@WORK PROGRAM
&amp;12&amp;A&amp;11
&amp;R&amp;G</oddHeader>
    <oddFooter>&amp;L&amp;8&amp;D&amp;R&amp;8Page &amp;P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249977111117893"/>
  </sheetPr>
  <dimension ref="A1:CQ59"/>
  <sheetViews>
    <sheetView zoomScale="80" zoomScaleNormal="80" workbookViewId="0">
      <pane xSplit="1" ySplit="3" topLeftCell="U40" activePane="bottomRight" state="frozen"/>
      <selection pane="topRight" activeCell="B1" sqref="B1"/>
      <selection pane="bottomLeft" activeCell="A4" sqref="A4"/>
      <selection pane="bottomRight" activeCell="AC60" sqref="AC60"/>
    </sheetView>
  </sheetViews>
  <sheetFormatPr defaultColWidth="8.81640625" defaultRowHeight="15" x14ac:dyDescent="0.4"/>
  <cols>
    <col min="1" max="1" width="38" style="13" customWidth="1"/>
    <col min="2" max="2" width="16.7265625" style="13" customWidth="1"/>
    <col min="3" max="3" width="11.26953125" style="13" bestFit="1" customWidth="1"/>
    <col min="4" max="4" width="11.54296875" style="13" customWidth="1"/>
    <col min="5" max="5" width="18.7265625" style="13" customWidth="1"/>
    <col min="6" max="6" width="13.7265625" style="13" customWidth="1"/>
    <col min="7" max="11" width="10.7265625" style="13" customWidth="1"/>
    <col min="12" max="12" width="15" style="13" customWidth="1"/>
    <col min="13" max="39" width="10.7265625" style="13" customWidth="1"/>
    <col min="40" max="43" width="11.54296875" style="13" customWidth="1"/>
    <col min="44" max="59" width="8.81640625" style="13"/>
    <col min="60" max="68" width="8.26953125" style="13" customWidth="1"/>
    <col min="69" max="71" width="8.81640625" style="13"/>
    <col min="72" max="79" width="8.26953125" style="13" customWidth="1"/>
    <col min="80" max="91" width="9.1796875" style="13" customWidth="1"/>
    <col min="92" max="92" width="14.81640625" style="13" customWidth="1"/>
    <col min="93" max="16384" width="8.81640625" style="13"/>
  </cols>
  <sheetData>
    <row r="1" spans="1:95" x14ac:dyDescent="0.4">
      <c r="A1" s="13" t="s">
        <v>0</v>
      </c>
    </row>
    <row r="3" spans="1:95" x14ac:dyDescent="0.4">
      <c r="B3" s="3">
        <v>40725</v>
      </c>
      <c r="C3" s="3">
        <v>40756</v>
      </c>
      <c r="D3" s="3">
        <v>40787</v>
      </c>
      <c r="E3" s="3">
        <v>40817</v>
      </c>
      <c r="F3" s="3">
        <v>40848</v>
      </c>
      <c r="G3" s="3">
        <v>40878</v>
      </c>
      <c r="H3" s="3">
        <v>40909</v>
      </c>
      <c r="I3" s="3">
        <v>40940</v>
      </c>
      <c r="J3" s="3">
        <v>40969</v>
      </c>
      <c r="K3" s="3">
        <v>41000</v>
      </c>
      <c r="L3" s="3">
        <v>41030</v>
      </c>
      <c r="M3" s="3">
        <v>41061</v>
      </c>
      <c r="N3" s="3">
        <v>41091</v>
      </c>
      <c r="O3" s="3">
        <v>41122</v>
      </c>
      <c r="P3" s="3">
        <v>41153</v>
      </c>
      <c r="Q3" s="3">
        <v>41183</v>
      </c>
      <c r="R3" s="3">
        <v>41214</v>
      </c>
      <c r="S3" s="3">
        <v>41244</v>
      </c>
      <c r="T3" s="3">
        <v>41275</v>
      </c>
      <c r="U3" s="3">
        <v>41306</v>
      </c>
      <c r="V3" s="3">
        <v>41334</v>
      </c>
      <c r="W3" s="3">
        <v>41365</v>
      </c>
      <c r="X3" s="3">
        <v>41395</v>
      </c>
      <c r="Y3" s="3">
        <v>41426</v>
      </c>
      <c r="Z3" s="3">
        <v>41456</v>
      </c>
      <c r="AA3" s="3">
        <v>41487</v>
      </c>
      <c r="AB3" s="3">
        <v>41518</v>
      </c>
      <c r="AC3" s="3">
        <v>41548</v>
      </c>
      <c r="AD3" s="3">
        <v>41579</v>
      </c>
      <c r="AE3" s="3">
        <v>41609</v>
      </c>
      <c r="AF3" s="3">
        <v>41640</v>
      </c>
      <c r="AG3" s="3">
        <v>41671</v>
      </c>
      <c r="AH3" s="3">
        <v>41699</v>
      </c>
      <c r="AI3" s="3">
        <v>41730</v>
      </c>
      <c r="AJ3" s="3">
        <v>41760</v>
      </c>
      <c r="AK3" s="3">
        <v>41791</v>
      </c>
      <c r="AL3" s="3">
        <v>41821</v>
      </c>
      <c r="AM3" s="3">
        <v>41852</v>
      </c>
      <c r="AN3" s="3">
        <v>41883</v>
      </c>
      <c r="AO3" s="3">
        <v>41913</v>
      </c>
      <c r="AP3" s="3">
        <v>41944</v>
      </c>
      <c r="AQ3" s="3">
        <v>41974</v>
      </c>
      <c r="AR3" s="3">
        <v>42005</v>
      </c>
      <c r="AS3" s="3">
        <v>42036</v>
      </c>
      <c r="AT3" s="3">
        <v>42064</v>
      </c>
      <c r="AU3" s="3">
        <v>42095</v>
      </c>
      <c r="AV3" s="3">
        <v>42125</v>
      </c>
      <c r="AW3" s="3">
        <v>42156</v>
      </c>
      <c r="AX3" s="3">
        <v>42186</v>
      </c>
      <c r="AY3" s="3">
        <v>42217</v>
      </c>
      <c r="AZ3" s="3">
        <v>42248</v>
      </c>
      <c r="BA3" s="3">
        <v>42278</v>
      </c>
      <c r="BB3" s="3">
        <v>42309</v>
      </c>
      <c r="BC3" s="3">
        <v>42339</v>
      </c>
      <c r="BD3" s="3">
        <v>42370</v>
      </c>
      <c r="BE3" s="3">
        <v>42401</v>
      </c>
      <c r="BF3" s="3">
        <v>42430</v>
      </c>
      <c r="BG3" s="3">
        <v>42461</v>
      </c>
      <c r="BH3" s="3">
        <v>42491</v>
      </c>
      <c r="BI3" s="3">
        <v>42522</v>
      </c>
      <c r="BJ3" s="3">
        <v>42552</v>
      </c>
      <c r="BK3" s="3">
        <v>42583</v>
      </c>
      <c r="BL3" s="3">
        <v>42614</v>
      </c>
      <c r="BM3" s="3">
        <v>42644</v>
      </c>
      <c r="BN3" s="3">
        <v>42675</v>
      </c>
      <c r="BO3" s="3">
        <v>42705</v>
      </c>
      <c r="BP3" s="3">
        <v>42736</v>
      </c>
      <c r="BQ3" s="3">
        <v>42767</v>
      </c>
      <c r="BR3" s="3">
        <v>42795</v>
      </c>
      <c r="BS3" s="3">
        <v>42826</v>
      </c>
      <c r="BT3" s="3">
        <v>42856</v>
      </c>
      <c r="BU3" s="3">
        <v>42887</v>
      </c>
      <c r="BV3" s="3">
        <v>42917</v>
      </c>
      <c r="BW3" s="3">
        <v>42948</v>
      </c>
      <c r="BX3" s="3">
        <v>42979</v>
      </c>
      <c r="BY3" s="3">
        <v>43009</v>
      </c>
      <c r="BZ3" s="3">
        <v>43040</v>
      </c>
      <c r="CA3" s="3">
        <v>43070</v>
      </c>
      <c r="CB3" s="3">
        <v>43101</v>
      </c>
      <c r="CC3" s="3">
        <v>43132</v>
      </c>
      <c r="CD3" s="3">
        <v>43160</v>
      </c>
      <c r="CE3" s="3">
        <v>43191</v>
      </c>
      <c r="CF3" s="3">
        <v>43221</v>
      </c>
      <c r="CG3" s="3">
        <v>43252</v>
      </c>
      <c r="CH3" s="3">
        <v>43282</v>
      </c>
      <c r="CI3" s="3">
        <v>43313</v>
      </c>
      <c r="CJ3" s="3">
        <v>43344</v>
      </c>
      <c r="CK3" s="3">
        <v>43374</v>
      </c>
      <c r="CL3" s="3">
        <v>43405</v>
      </c>
      <c r="CM3" s="3">
        <v>43435</v>
      </c>
      <c r="CN3" s="47" t="s">
        <v>109</v>
      </c>
      <c r="CO3" s="47" t="s">
        <v>110</v>
      </c>
      <c r="CP3" s="13" t="s">
        <v>11</v>
      </c>
    </row>
    <row r="4" spans="1:95" x14ac:dyDescent="0.4">
      <c r="A4" s="13" t="s">
        <v>14</v>
      </c>
      <c r="B4" s="14">
        <f>SUM(B5:B6)</f>
        <v>29</v>
      </c>
      <c r="C4" s="14">
        <f t="shared" ref="C4:BN4" si="0">SUM(C5:C6)</f>
        <v>50</v>
      </c>
      <c r="D4" s="14">
        <f t="shared" si="0"/>
        <v>261</v>
      </c>
      <c r="E4" s="14">
        <f t="shared" si="0"/>
        <v>140</v>
      </c>
      <c r="F4" s="14">
        <f t="shared" si="0"/>
        <v>120</v>
      </c>
      <c r="G4" s="14">
        <f t="shared" si="0"/>
        <v>118</v>
      </c>
      <c r="H4" s="14">
        <f t="shared" si="0"/>
        <v>168</v>
      </c>
      <c r="I4" s="14">
        <f t="shared" si="0"/>
        <v>105</v>
      </c>
      <c r="J4" s="14">
        <f t="shared" si="0"/>
        <v>103</v>
      </c>
      <c r="K4" s="14">
        <f t="shared" si="0"/>
        <v>105</v>
      </c>
      <c r="L4" s="14">
        <f t="shared" si="0"/>
        <v>105</v>
      </c>
      <c r="M4" s="14">
        <f t="shared" si="0"/>
        <v>76</v>
      </c>
      <c r="N4" s="14">
        <f t="shared" si="0"/>
        <v>48</v>
      </c>
      <c r="O4" s="14">
        <f t="shared" si="0"/>
        <v>36</v>
      </c>
      <c r="P4" s="14">
        <f t="shared" si="0"/>
        <v>196</v>
      </c>
      <c r="Q4" s="14">
        <f t="shared" si="0"/>
        <v>175</v>
      </c>
      <c r="R4" s="14">
        <f t="shared" si="0"/>
        <v>86</v>
      </c>
      <c r="S4" s="14">
        <f t="shared" si="0"/>
        <v>51</v>
      </c>
      <c r="T4" s="14">
        <f t="shared" si="0"/>
        <v>67</v>
      </c>
      <c r="U4" s="14">
        <f t="shared" si="0"/>
        <v>102</v>
      </c>
      <c r="V4" s="14">
        <f t="shared" si="0"/>
        <v>87</v>
      </c>
      <c r="W4" s="14">
        <f t="shared" si="0"/>
        <v>64</v>
      </c>
      <c r="X4" s="14">
        <f t="shared" si="0"/>
        <v>66</v>
      </c>
      <c r="Y4" s="14">
        <f t="shared" si="0"/>
        <v>78</v>
      </c>
      <c r="Z4" s="14">
        <f t="shared" si="0"/>
        <v>50</v>
      </c>
      <c r="AA4" s="14">
        <f t="shared" si="0"/>
        <v>44</v>
      </c>
      <c r="AB4" s="14">
        <f t="shared" si="0"/>
        <v>243</v>
      </c>
      <c r="AC4" s="14">
        <f t="shared" si="0"/>
        <v>208</v>
      </c>
      <c r="AD4" s="14">
        <f t="shared" si="0"/>
        <v>87</v>
      </c>
      <c r="AE4" s="14">
        <f t="shared" si="0"/>
        <v>53</v>
      </c>
      <c r="AF4" s="14">
        <f t="shared" si="0"/>
        <v>54</v>
      </c>
      <c r="AG4" s="14">
        <f t="shared" si="0"/>
        <v>43</v>
      </c>
      <c r="AH4" s="14">
        <f t="shared" si="0"/>
        <v>56</v>
      </c>
      <c r="AI4" s="14">
        <f t="shared" si="0"/>
        <v>50</v>
      </c>
      <c r="AJ4" s="14">
        <f t="shared" si="0"/>
        <v>46</v>
      </c>
      <c r="AK4" s="14">
        <f t="shared" si="0"/>
        <v>29</v>
      </c>
      <c r="AL4" s="14">
        <f t="shared" si="0"/>
        <v>48</v>
      </c>
      <c r="AM4" s="14">
        <f t="shared" si="0"/>
        <v>37</v>
      </c>
      <c r="AN4" s="14">
        <f t="shared" si="0"/>
        <v>44</v>
      </c>
      <c r="AO4" s="14">
        <f t="shared" si="0"/>
        <v>166</v>
      </c>
      <c r="AP4" s="14">
        <f t="shared" si="0"/>
        <v>236</v>
      </c>
      <c r="AQ4" s="14">
        <f t="shared" si="0"/>
        <v>254</v>
      </c>
      <c r="AR4" s="14">
        <f t="shared" si="0"/>
        <v>75</v>
      </c>
      <c r="AS4" s="14">
        <f t="shared" si="0"/>
        <v>32</v>
      </c>
      <c r="AT4" s="14">
        <f t="shared" si="0"/>
        <v>52</v>
      </c>
      <c r="AU4" s="14">
        <f t="shared" si="0"/>
        <v>50</v>
      </c>
      <c r="AV4" s="14">
        <f t="shared" si="0"/>
        <v>100</v>
      </c>
      <c r="AW4" s="14">
        <f t="shared" si="0"/>
        <v>50</v>
      </c>
      <c r="AX4" s="14">
        <f t="shared" si="0"/>
        <v>49</v>
      </c>
      <c r="AY4" s="14">
        <f t="shared" si="0"/>
        <v>31</v>
      </c>
      <c r="AZ4" s="14">
        <f t="shared" si="0"/>
        <v>39</v>
      </c>
      <c r="BA4" s="14">
        <f t="shared" si="0"/>
        <v>25</v>
      </c>
      <c r="BB4" s="14">
        <f t="shared" si="0"/>
        <v>45</v>
      </c>
      <c r="BC4" s="14">
        <f t="shared" si="0"/>
        <v>50</v>
      </c>
      <c r="BD4" s="14">
        <f t="shared" si="0"/>
        <v>69</v>
      </c>
      <c r="BE4" s="14">
        <f t="shared" si="0"/>
        <v>66</v>
      </c>
      <c r="BF4" s="14">
        <f t="shared" si="0"/>
        <v>282</v>
      </c>
      <c r="BG4" s="14">
        <f t="shared" si="0"/>
        <v>242</v>
      </c>
      <c r="BH4" s="14">
        <f t="shared" si="0"/>
        <v>237</v>
      </c>
      <c r="BI4" s="14">
        <f t="shared" si="0"/>
        <v>101</v>
      </c>
      <c r="BJ4" s="14">
        <f t="shared" si="0"/>
        <v>40</v>
      </c>
      <c r="BK4" s="14">
        <f t="shared" si="0"/>
        <v>25</v>
      </c>
      <c r="BL4" s="14">
        <f t="shared" si="0"/>
        <v>46</v>
      </c>
      <c r="BM4" s="14">
        <f t="shared" si="0"/>
        <v>30</v>
      </c>
      <c r="BN4" s="14">
        <f t="shared" si="0"/>
        <v>44</v>
      </c>
      <c r="BO4" s="14">
        <f t="shared" ref="BO4:CA4" si="1">SUM(BO5:BO6)</f>
        <v>32</v>
      </c>
      <c r="BP4" s="14">
        <f t="shared" si="1"/>
        <v>31</v>
      </c>
      <c r="BQ4" s="14">
        <f t="shared" si="1"/>
        <v>52</v>
      </c>
      <c r="BR4" s="14">
        <f t="shared" si="1"/>
        <v>263</v>
      </c>
      <c r="BS4" s="14">
        <f t="shared" si="1"/>
        <v>234</v>
      </c>
      <c r="BT4" s="14">
        <f t="shared" si="1"/>
        <v>292</v>
      </c>
      <c r="BU4" s="14">
        <f t="shared" si="1"/>
        <v>55</v>
      </c>
      <c r="BV4" s="14">
        <f t="shared" si="1"/>
        <v>26</v>
      </c>
      <c r="BW4" s="14">
        <f t="shared" si="1"/>
        <v>25</v>
      </c>
      <c r="BX4" s="14">
        <f t="shared" si="1"/>
        <v>52</v>
      </c>
      <c r="BY4" s="14">
        <f t="shared" si="1"/>
        <v>29</v>
      </c>
      <c r="BZ4" s="14">
        <f t="shared" si="1"/>
        <v>45</v>
      </c>
      <c r="CA4" s="14">
        <f t="shared" si="1"/>
        <v>49</v>
      </c>
      <c r="CB4" s="14">
        <f t="shared" ref="CB4:CM4" si="2">SUM(CB5:CB6)</f>
        <v>50</v>
      </c>
      <c r="CC4" s="14">
        <f t="shared" si="2"/>
        <v>39</v>
      </c>
      <c r="CD4" s="14">
        <f t="shared" si="2"/>
        <v>259</v>
      </c>
      <c r="CE4" s="14">
        <f t="shared" si="2"/>
        <v>244</v>
      </c>
      <c r="CF4" s="14">
        <f t="shared" si="2"/>
        <v>252</v>
      </c>
      <c r="CG4" s="14">
        <f t="shared" si="2"/>
        <v>66</v>
      </c>
      <c r="CH4" s="14">
        <f t="shared" si="2"/>
        <v>52</v>
      </c>
      <c r="CI4" s="14">
        <f t="shared" si="2"/>
        <v>27</v>
      </c>
      <c r="CJ4" s="14">
        <f t="shared" si="2"/>
        <v>23</v>
      </c>
      <c r="CK4" s="14">
        <f t="shared" si="2"/>
        <v>21</v>
      </c>
      <c r="CL4" s="14">
        <f t="shared" si="2"/>
        <v>41</v>
      </c>
      <c r="CM4" s="14">
        <f t="shared" si="2"/>
        <v>25</v>
      </c>
      <c r="CN4" s="18">
        <f>SUM(CB4:CM4)</f>
        <v>1099</v>
      </c>
      <c r="CO4" s="19">
        <f>SUM(BP4:CA4)</f>
        <v>1153</v>
      </c>
      <c r="CP4" s="13" t="s">
        <v>20</v>
      </c>
    </row>
    <row r="5" spans="1:95" x14ac:dyDescent="0.4">
      <c r="A5" s="13" t="s">
        <v>15</v>
      </c>
      <c r="B5" s="13">
        <v>6</v>
      </c>
      <c r="C5" s="13">
        <v>24</v>
      </c>
      <c r="D5" s="13">
        <f>81+161</f>
        <v>242</v>
      </c>
      <c r="E5" s="13">
        <v>110</v>
      </c>
      <c r="F5" s="13">
        <v>88</v>
      </c>
      <c r="G5" s="13">
        <v>94</v>
      </c>
      <c r="H5" s="13">
        <f>69+72</f>
        <v>141</v>
      </c>
      <c r="I5" s="13">
        <v>73</v>
      </c>
      <c r="J5" s="13">
        <v>69</v>
      </c>
      <c r="K5" s="13">
        <f>49+39</f>
        <v>88</v>
      </c>
      <c r="L5" s="13">
        <v>70</v>
      </c>
      <c r="M5" s="13">
        <v>48</v>
      </c>
      <c r="N5" s="13">
        <v>25</v>
      </c>
      <c r="O5" s="13">
        <v>18</v>
      </c>
      <c r="P5" s="13">
        <f>73+105</f>
        <v>178</v>
      </c>
      <c r="Q5" s="13">
        <f>124+33</f>
        <v>157</v>
      </c>
      <c r="R5" s="13">
        <f>56+6</f>
        <v>62</v>
      </c>
      <c r="S5" s="13">
        <f>29+0</f>
        <v>29</v>
      </c>
      <c r="T5" s="13">
        <f>27+12</f>
        <v>39</v>
      </c>
      <c r="U5" s="13">
        <f>44+29</f>
        <v>73</v>
      </c>
      <c r="V5" s="13">
        <v>60</v>
      </c>
      <c r="W5" s="13">
        <v>43</v>
      </c>
      <c r="X5" s="13">
        <v>42</v>
      </c>
      <c r="Y5" s="13">
        <v>53</v>
      </c>
      <c r="Z5" s="13">
        <v>24</v>
      </c>
      <c r="AA5" s="20">
        <v>33</v>
      </c>
      <c r="AB5" s="20">
        <v>234</v>
      </c>
      <c r="AC5" s="13">
        <v>172</v>
      </c>
      <c r="AD5" s="13">
        <v>73</v>
      </c>
      <c r="AE5" s="13">
        <v>41</v>
      </c>
      <c r="AF5" s="13">
        <v>36</v>
      </c>
      <c r="AG5" s="13">
        <v>34</v>
      </c>
      <c r="AH5" s="13">
        <v>34</v>
      </c>
      <c r="AI5" s="13">
        <v>31</v>
      </c>
      <c r="AJ5" s="13">
        <v>36</v>
      </c>
      <c r="AK5" s="13">
        <v>17</v>
      </c>
      <c r="AL5" s="13">
        <v>35</v>
      </c>
      <c r="AM5" s="13">
        <v>24</v>
      </c>
      <c r="AN5" s="13">
        <v>31</v>
      </c>
      <c r="AO5" s="13">
        <f>58+6+9+28+31</f>
        <v>132</v>
      </c>
      <c r="AP5" s="13">
        <v>210</v>
      </c>
      <c r="AQ5" s="13">
        <v>235</v>
      </c>
      <c r="AR5" s="13">
        <v>47</v>
      </c>
      <c r="AS5" s="13">
        <v>11</v>
      </c>
      <c r="AT5" s="13">
        <v>33</v>
      </c>
      <c r="AU5" s="13">
        <v>12</v>
      </c>
      <c r="AV5" s="13">
        <v>70</v>
      </c>
      <c r="AW5" s="13">
        <v>12</v>
      </c>
      <c r="AX5" s="13">
        <v>13</v>
      </c>
      <c r="AY5" s="13">
        <v>17</v>
      </c>
      <c r="AZ5" s="13">
        <v>16</v>
      </c>
      <c r="BA5" s="13">
        <v>12</v>
      </c>
      <c r="BB5" s="13">
        <v>18</v>
      </c>
      <c r="BC5" s="13">
        <v>20</v>
      </c>
      <c r="BD5" s="13">
        <v>35</v>
      </c>
      <c r="BE5" s="13">
        <v>40</v>
      </c>
      <c r="BF5" s="13">
        <v>260</v>
      </c>
      <c r="BG5" s="13">
        <v>220</v>
      </c>
      <c r="BH5" s="13">
        <v>220</v>
      </c>
      <c r="BI5" s="13">
        <v>71</v>
      </c>
      <c r="BJ5" s="13">
        <v>16</v>
      </c>
      <c r="BK5" s="13">
        <v>12</v>
      </c>
      <c r="BL5" s="13">
        <v>32</v>
      </c>
      <c r="BM5" s="13">
        <v>8</v>
      </c>
      <c r="BN5" s="13">
        <v>27</v>
      </c>
      <c r="BO5" s="13">
        <v>17</v>
      </c>
      <c r="BP5" s="13">
        <v>13</v>
      </c>
      <c r="BQ5" s="13">
        <v>23</v>
      </c>
      <c r="BR5" s="13">
        <v>237</v>
      </c>
      <c r="BS5" s="13">
        <v>224</v>
      </c>
      <c r="BT5" s="13">
        <v>282</v>
      </c>
      <c r="BU5" s="13">
        <v>36</v>
      </c>
      <c r="BV5" s="13">
        <v>11</v>
      </c>
      <c r="BW5" s="13">
        <v>17</v>
      </c>
      <c r="BX5" s="13">
        <v>20</v>
      </c>
      <c r="BY5" s="13">
        <v>17</v>
      </c>
      <c r="BZ5" s="13">
        <v>24</v>
      </c>
      <c r="CA5" s="13">
        <v>21</v>
      </c>
      <c r="CB5" s="13">
        <v>20</v>
      </c>
      <c r="CC5" s="13">
        <v>25</v>
      </c>
      <c r="CD5" s="13">
        <v>246</v>
      </c>
      <c r="CE5" s="13">
        <v>232</v>
      </c>
      <c r="CF5" s="13">
        <v>248</v>
      </c>
      <c r="CG5" s="13">
        <v>48</v>
      </c>
      <c r="CH5" s="13">
        <v>32</v>
      </c>
      <c r="CI5" s="13">
        <v>14</v>
      </c>
      <c r="CJ5" s="13">
        <v>16</v>
      </c>
      <c r="CK5" s="13">
        <v>13</v>
      </c>
      <c r="CL5" s="13">
        <v>29</v>
      </c>
      <c r="CM5" s="13">
        <v>14</v>
      </c>
      <c r="CN5" s="18">
        <f t="shared" ref="CN5:CN15" si="3">SUM(CB5:CM5)</f>
        <v>937</v>
      </c>
      <c r="CO5" s="19">
        <f t="shared" ref="CO5:CO7" si="4">SUM(BP5:CA5)</f>
        <v>925</v>
      </c>
      <c r="CP5" s="13" t="s">
        <v>29</v>
      </c>
    </row>
    <row r="6" spans="1:95" x14ac:dyDescent="0.4">
      <c r="A6" s="13" t="s">
        <v>16</v>
      </c>
      <c r="B6" s="13">
        <v>23</v>
      </c>
      <c r="C6" s="13">
        <v>26</v>
      </c>
      <c r="D6" s="13">
        <v>19</v>
      </c>
      <c r="E6" s="13">
        <v>30</v>
      </c>
      <c r="F6" s="13">
        <v>32</v>
      </c>
      <c r="G6" s="13">
        <v>24</v>
      </c>
      <c r="H6" s="13">
        <v>27</v>
      </c>
      <c r="I6" s="13">
        <v>32</v>
      </c>
      <c r="J6" s="13">
        <v>34</v>
      </c>
      <c r="K6" s="13">
        <v>17</v>
      </c>
      <c r="L6" s="13">
        <v>35</v>
      </c>
      <c r="M6" s="13">
        <v>28</v>
      </c>
      <c r="N6" s="13">
        <v>23</v>
      </c>
      <c r="O6" s="13">
        <v>18</v>
      </c>
      <c r="P6" s="13">
        <v>18</v>
      </c>
      <c r="Q6" s="13">
        <v>18</v>
      </c>
      <c r="R6" s="13">
        <v>24</v>
      </c>
      <c r="S6" s="13">
        <v>22</v>
      </c>
      <c r="T6" s="13">
        <v>28</v>
      </c>
      <c r="U6" s="13">
        <v>29</v>
      </c>
      <c r="V6" s="13">
        <v>27</v>
      </c>
      <c r="W6" s="13">
        <v>21</v>
      </c>
      <c r="X6" s="13">
        <v>24</v>
      </c>
      <c r="Y6" s="13">
        <v>25</v>
      </c>
      <c r="Z6" s="13">
        <v>26</v>
      </c>
      <c r="AA6" s="20">
        <v>11</v>
      </c>
      <c r="AB6" s="20">
        <v>9</v>
      </c>
      <c r="AC6" s="13">
        <v>36</v>
      </c>
      <c r="AD6" s="13">
        <v>14</v>
      </c>
      <c r="AE6" s="13">
        <v>12</v>
      </c>
      <c r="AF6" s="13">
        <v>18</v>
      </c>
      <c r="AG6" s="13">
        <v>9</v>
      </c>
      <c r="AH6" s="13">
        <v>22</v>
      </c>
      <c r="AI6" s="13">
        <v>19</v>
      </c>
      <c r="AJ6" s="13">
        <v>10</v>
      </c>
      <c r="AK6" s="13">
        <v>12</v>
      </c>
      <c r="AL6" s="13">
        <v>13</v>
      </c>
      <c r="AM6" s="13">
        <v>13</v>
      </c>
      <c r="AN6" s="13">
        <v>13</v>
      </c>
      <c r="AO6" s="13">
        <v>34</v>
      </c>
      <c r="AP6" s="13">
        <v>26</v>
      </c>
      <c r="AQ6" s="13">
        <v>19</v>
      </c>
      <c r="AR6" s="13">
        <v>28</v>
      </c>
      <c r="AS6" s="13">
        <v>21</v>
      </c>
      <c r="AT6" s="13">
        <v>19</v>
      </c>
      <c r="AU6" s="13">
        <v>38</v>
      </c>
      <c r="AV6" s="13">
        <v>30</v>
      </c>
      <c r="AW6" s="13">
        <v>38</v>
      </c>
      <c r="AX6" s="13">
        <v>36</v>
      </c>
      <c r="AY6" s="13">
        <v>14</v>
      </c>
      <c r="AZ6" s="13">
        <v>23</v>
      </c>
      <c r="BA6" s="13">
        <v>13</v>
      </c>
      <c r="BB6" s="13">
        <v>27</v>
      </c>
      <c r="BC6" s="13">
        <v>30</v>
      </c>
      <c r="BD6" s="13">
        <v>34</v>
      </c>
      <c r="BE6" s="13">
        <v>26</v>
      </c>
      <c r="BF6" s="13">
        <v>22</v>
      </c>
      <c r="BG6" s="13">
        <v>22</v>
      </c>
      <c r="BH6" s="13">
        <v>17</v>
      </c>
      <c r="BI6" s="13">
        <v>30</v>
      </c>
      <c r="BJ6" s="13">
        <v>24</v>
      </c>
      <c r="BK6" s="13">
        <v>13</v>
      </c>
      <c r="BL6" s="13">
        <v>14</v>
      </c>
      <c r="BM6" s="13">
        <v>22</v>
      </c>
      <c r="BN6" s="13">
        <v>17</v>
      </c>
      <c r="BO6" s="13">
        <v>15</v>
      </c>
      <c r="BP6" s="13">
        <v>18</v>
      </c>
      <c r="BQ6" s="13">
        <v>29</v>
      </c>
      <c r="BR6" s="13">
        <v>26</v>
      </c>
      <c r="BS6" s="13">
        <v>10</v>
      </c>
      <c r="BT6" s="13">
        <v>10</v>
      </c>
      <c r="BU6" s="13">
        <v>19</v>
      </c>
      <c r="BV6" s="13">
        <v>15</v>
      </c>
      <c r="BW6" s="13">
        <v>8</v>
      </c>
      <c r="BX6" s="13">
        <v>32</v>
      </c>
      <c r="BY6" s="13">
        <v>12</v>
      </c>
      <c r="BZ6" s="13">
        <v>21</v>
      </c>
      <c r="CA6" s="13">
        <v>28</v>
      </c>
      <c r="CB6" s="13">
        <v>30</v>
      </c>
      <c r="CC6" s="13">
        <v>14</v>
      </c>
      <c r="CD6" s="13">
        <v>13</v>
      </c>
      <c r="CE6" s="13">
        <v>12</v>
      </c>
      <c r="CF6" s="13">
        <v>4</v>
      </c>
      <c r="CG6" s="13">
        <v>18</v>
      </c>
      <c r="CH6" s="13">
        <v>20</v>
      </c>
      <c r="CI6" s="13">
        <v>13</v>
      </c>
      <c r="CJ6" s="13">
        <v>7</v>
      </c>
      <c r="CK6" s="13">
        <v>8</v>
      </c>
      <c r="CL6" s="13">
        <v>12</v>
      </c>
      <c r="CM6" s="13">
        <v>11</v>
      </c>
      <c r="CN6" s="18">
        <f t="shared" si="3"/>
        <v>162</v>
      </c>
      <c r="CO6" s="19">
        <f t="shared" si="4"/>
        <v>228</v>
      </c>
      <c r="CP6" s="13" t="s">
        <v>10</v>
      </c>
    </row>
    <row r="7" spans="1:95" x14ac:dyDescent="0.4">
      <c r="A7" s="13" t="s">
        <v>108</v>
      </c>
      <c r="AA7" s="20"/>
      <c r="AB7" s="20">
        <v>114</v>
      </c>
      <c r="AC7" s="13">
        <v>39</v>
      </c>
      <c r="AD7" s="13">
        <v>23</v>
      </c>
      <c r="AE7" s="13">
        <v>6</v>
      </c>
      <c r="AF7" s="13">
        <v>1</v>
      </c>
      <c r="AG7" s="13">
        <v>0</v>
      </c>
      <c r="AH7" s="13">
        <v>0</v>
      </c>
      <c r="AI7" s="13">
        <v>0</v>
      </c>
      <c r="AJ7" s="13">
        <v>0</v>
      </c>
      <c r="AK7" s="13">
        <v>0</v>
      </c>
      <c r="AL7" s="13">
        <v>0</v>
      </c>
      <c r="AM7" s="13">
        <v>0</v>
      </c>
      <c r="AN7" s="13">
        <v>90</v>
      </c>
      <c r="AO7" s="13">
        <v>53</v>
      </c>
      <c r="AP7" s="13">
        <v>17</v>
      </c>
      <c r="AQ7" s="13">
        <v>0</v>
      </c>
      <c r="AR7" s="13">
        <v>1</v>
      </c>
      <c r="AS7" s="13">
        <v>0</v>
      </c>
      <c r="AT7" s="13">
        <v>0</v>
      </c>
      <c r="AU7" s="13">
        <v>0</v>
      </c>
      <c r="AV7" s="13">
        <v>0</v>
      </c>
      <c r="AW7" s="13">
        <v>0</v>
      </c>
      <c r="AX7" s="13">
        <v>0</v>
      </c>
      <c r="AY7" s="13">
        <v>0</v>
      </c>
      <c r="AZ7" s="13">
        <v>67</v>
      </c>
      <c r="BA7" s="13">
        <v>64</v>
      </c>
      <c r="BB7" s="13">
        <v>20</v>
      </c>
      <c r="BC7" s="13">
        <v>5</v>
      </c>
      <c r="BD7" s="13">
        <v>0</v>
      </c>
      <c r="BE7" s="13">
        <v>0</v>
      </c>
      <c r="BF7" s="13">
        <v>0</v>
      </c>
      <c r="BG7" s="13">
        <v>0</v>
      </c>
      <c r="BH7" s="13">
        <v>0</v>
      </c>
      <c r="BI7" s="13">
        <v>0</v>
      </c>
      <c r="BJ7" s="13">
        <v>0</v>
      </c>
      <c r="BK7" s="13">
        <v>0</v>
      </c>
      <c r="BL7" s="13">
        <v>71</v>
      </c>
      <c r="BM7" s="13">
        <v>89</v>
      </c>
      <c r="BN7" s="13">
        <v>17</v>
      </c>
      <c r="BO7" s="13">
        <v>0</v>
      </c>
      <c r="BP7" s="13">
        <v>3</v>
      </c>
      <c r="BQ7" s="13">
        <v>0</v>
      </c>
      <c r="BR7" s="13">
        <v>0</v>
      </c>
      <c r="BS7" s="13">
        <v>0</v>
      </c>
      <c r="BT7" s="13">
        <v>0</v>
      </c>
      <c r="BU7" s="13">
        <v>0</v>
      </c>
      <c r="BV7" s="13">
        <v>0</v>
      </c>
      <c r="BW7" s="13">
        <v>0</v>
      </c>
      <c r="BX7" s="13">
        <v>0</v>
      </c>
      <c r="BY7" s="13">
        <v>64</v>
      </c>
      <c r="BZ7" s="13">
        <v>21</v>
      </c>
      <c r="CA7" s="13">
        <v>2</v>
      </c>
      <c r="CB7" s="13">
        <v>13</v>
      </c>
      <c r="CC7" s="13">
        <v>5</v>
      </c>
      <c r="CD7" s="13">
        <v>0</v>
      </c>
      <c r="CE7" s="13">
        <v>0</v>
      </c>
      <c r="CF7" s="13">
        <v>0</v>
      </c>
      <c r="CG7" s="13">
        <v>0</v>
      </c>
      <c r="CH7" s="13">
        <v>0</v>
      </c>
      <c r="CI7" s="13">
        <v>0</v>
      </c>
      <c r="CJ7" s="13">
        <v>0</v>
      </c>
      <c r="CK7" s="13">
        <v>159</v>
      </c>
      <c r="CL7" s="13">
        <v>15</v>
      </c>
      <c r="CM7" s="13">
        <v>4</v>
      </c>
      <c r="CN7" s="18">
        <f t="shared" si="3"/>
        <v>196</v>
      </c>
      <c r="CO7" s="19">
        <f t="shared" si="4"/>
        <v>90</v>
      </c>
    </row>
    <row r="8" spans="1:95" x14ac:dyDescent="0.4">
      <c r="A8" s="13" t="s">
        <v>17</v>
      </c>
      <c r="B8" s="13">
        <v>27</v>
      </c>
      <c r="C8" s="13">
        <v>42</v>
      </c>
      <c r="D8" s="13">
        <v>224</v>
      </c>
      <c r="E8" s="13">
        <v>90</v>
      </c>
      <c r="F8" s="13">
        <v>85</v>
      </c>
      <c r="G8" s="13">
        <v>92</v>
      </c>
      <c r="H8" s="13">
        <v>134</v>
      </c>
      <c r="I8" s="13">
        <v>93</v>
      </c>
      <c r="J8" s="13">
        <v>79</v>
      </c>
      <c r="K8" s="13">
        <v>88</v>
      </c>
      <c r="L8" s="13">
        <v>85</v>
      </c>
      <c r="M8" s="13">
        <v>56</v>
      </c>
      <c r="N8" s="13">
        <v>41</v>
      </c>
      <c r="O8" s="13">
        <v>33</v>
      </c>
      <c r="P8" s="13">
        <v>164</v>
      </c>
      <c r="Q8" s="15">
        <v>138</v>
      </c>
      <c r="R8" s="13">
        <v>67</v>
      </c>
      <c r="S8" s="13">
        <v>47</v>
      </c>
      <c r="T8" s="13">
        <v>50</v>
      </c>
      <c r="U8" s="13">
        <v>74</v>
      </c>
      <c r="V8" s="13">
        <v>66</v>
      </c>
      <c r="W8" s="13">
        <v>51</v>
      </c>
      <c r="X8" s="13">
        <v>51</v>
      </c>
      <c r="Y8" s="13">
        <v>53</v>
      </c>
      <c r="Z8" s="13">
        <v>37</v>
      </c>
      <c r="AA8" s="20">
        <v>35</v>
      </c>
      <c r="AB8" s="20">
        <v>217</v>
      </c>
      <c r="AC8" s="13">
        <v>197</v>
      </c>
      <c r="AD8" s="13">
        <v>74</v>
      </c>
      <c r="AE8" s="13">
        <v>43</v>
      </c>
      <c r="AF8" s="15">
        <v>28</v>
      </c>
      <c r="AG8" s="15">
        <v>34</v>
      </c>
      <c r="AH8" s="15">
        <v>46</v>
      </c>
      <c r="AI8" s="15">
        <v>45</v>
      </c>
      <c r="AJ8" s="15">
        <v>40</v>
      </c>
      <c r="AK8" s="15">
        <v>27</v>
      </c>
      <c r="AL8" s="15">
        <v>36</v>
      </c>
      <c r="AM8" s="15">
        <v>33</v>
      </c>
      <c r="AN8" s="15">
        <v>113</v>
      </c>
      <c r="AO8" s="15">
        <v>164</v>
      </c>
      <c r="AP8" s="15">
        <v>187</v>
      </c>
      <c r="AQ8" s="15">
        <v>237</v>
      </c>
      <c r="AR8" s="15">
        <v>67</v>
      </c>
      <c r="AS8" s="15">
        <v>28</v>
      </c>
      <c r="AT8" s="15">
        <v>47</v>
      </c>
      <c r="AU8" s="15">
        <v>45</v>
      </c>
      <c r="AV8" s="15">
        <v>97</v>
      </c>
      <c r="AW8" s="15">
        <v>35</v>
      </c>
      <c r="AX8" s="15">
        <v>42</v>
      </c>
      <c r="AY8" s="15">
        <v>28</v>
      </c>
      <c r="AZ8" s="15">
        <v>88</v>
      </c>
      <c r="BA8" s="15">
        <v>85</v>
      </c>
      <c r="BB8" s="15">
        <v>56</v>
      </c>
      <c r="BC8" s="15">
        <v>43</v>
      </c>
      <c r="BD8" s="15">
        <v>58</v>
      </c>
      <c r="BE8" s="15">
        <v>55</v>
      </c>
      <c r="BF8" s="15">
        <v>239</v>
      </c>
      <c r="BG8" s="15">
        <v>210</v>
      </c>
      <c r="BH8" s="15">
        <v>211</v>
      </c>
      <c r="BI8" s="15">
        <v>92</v>
      </c>
      <c r="BJ8" s="15">
        <v>35</v>
      </c>
      <c r="BK8" s="15">
        <v>25</v>
      </c>
      <c r="BL8" s="15">
        <v>107</v>
      </c>
      <c r="BM8" s="15">
        <v>104</v>
      </c>
      <c r="BN8" s="15">
        <v>51</v>
      </c>
      <c r="BO8" s="15">
        <v>29</v>
      </c>
      <c r="BP8" s="15">
        <v>31</v>
      </c>
      <c r="BQ8" s="15">
        <v>42</v>
      </c>
      <c r="BR8" s="15">
        <v>226</v>
      </c>
      <c r="BS8" s="15">
        <v>212</v>
      </c>
      <c r="BT8" s="15">
        <v>271</v>
      </c>
      <c r="BU8" s="15">
        <v>51</v>
      </c>
      <c r="BV8" s="15">
        <v>26</v>
      </c>
      <c r="BW8" s="15">
        <v>23</v>
      </c>
      <c r="BX8" s="15">
        <v>129</v>
      </c>
      <c r="BY8" s="15">
        <v>84</v>
      </c>
      <c r="BZ8" s="15">
        <v>54</v>
      </c>
      <c r="CA8" s="15">
        <v>43</v>
      </c>
      <c r="CB8" s="15">
        <v>51</v>
      </c>
      <c r="CC8" s="15">
        <v>39</v>
      </c>
      <c r="CD8" s="15">
        <v>230</v>
      </c>
      <c r="CE8" s="15">
        <v>228</v>
      </c>
      <c r="CF8" s="15">
        <v>234</v>
      </c>
      <c r="CG8" s="15">
        <v>50</v>
      </c>
      <c r="CH8" s="15">
        <v>43</v>
      </c>
      <c r="CI8" s="15">
        <v>19</v>
      </c>
      <c r="CJ8" s="15">
        <v>19</v>
      </c>
      <c r="CK8" s="15">
        <v>163</v>
      </c>
      <c r="CL8" s="15">
        <v>47</v>
      </c>
      <c r="CM8" s="15">
        <v>23</v>
      </c>
      <c r="CN8" s="19">
        <v>676</v>
      </c>
      <c r="CO8" s="19">
        <v>682</v>
      </c>
      <c r="CP8" s="13" t="s">
        <v>21</v>
      </c>
    </row>
    <row r="9" spans="1:95" x14ac:dyDescent="0.4">
      <c r="A9" s="13" t="s">
        <v>9</v>
      </c>
      <c r="B9" s="13">
        <v>1</v>
      </c>
      <c r="C9" s="13">
        <v>3</v>
      </c>
      <c r="D9" s="13">
        <v>5</v>
      </c>
      <c r="E9" s="13">
        <v>12</v>
      </c>
      <c r="F9" s="13">
        <v>7</v>
      </c>
      <c r="G9" s="15">
        <v>10</v>
      </c>
      <c r="H9" s="15">
        <v>5</v>
      </c>
      <c r="I9" s="15">
        <v>7</v>
      </c>
      <c r="J9" s="15">
        <v>3</v>
      </c>
      <c r="K9" s="15">
        <v>4</v>
      </c>
      <c r="L9" s="15">
        <v>24</v>
      </c>
      <c r="M9" s="15">
        <v>27</v>
      </c>
      <c r="N9" s="15">
        <v>21</v>
      </c>
      <c r="O9" s="15">
        <v>36</v>
      </c>
      <c r="P9" s="15">
        <v>13</v>
      </c>
      <c r="Q9" s="15">
        <v>15</v>
      </c>
      <c r="R9" s="15">
        <v>10</v>
      </c>
      <c r="S9" s="15">
        <v>4</v>
      </c>
      <c r="T9" s="15">
        <v>15</v>
      </c>
      <c r="U9" s="15">
        <v>18</v>
      </c>
      <c r="V9" s="15">
        <v>10</v>
      </c>
      <c r="W9" s="15">
        <v>5</v>
      </c>
      <c r="X9" s="15">
        <v>11</v>
      </c>
      <c r="Y9" s="15">
        <v>10</v>
      </c>
      <c r="Z9" s="15">
        <v>15</v>
      </c>
      <c r="AA9" s="19">
        <v>8</v>
      </c>
      <c r="AB9" s="19">
        <v>9</v>
      </c>
      <c r="AC9" s="15">
        <v>8</v>
      </c>
      <c r="AD9" s="15">
        <v>9</v>
      </c>
      <c r="AE9" s="15">
        <v>10</v>
      </c>
      <c r="AF9" s="15">
        <v>11</v>
      </c>
      <c r="AG9" s="15">
        <v>6</v>
      </c>
      <c r="AH9" s="15">
        <v>16</v>
      </c>
      <c r="AI9" s="15">
        <v>20</v>
      </c>
      <c r="AJ9" s="15">
        <v>21</v>
      </c>
      <c r="AK9" s="15">
        <v>14</v>
      </c>
      <c r="AL9" s="15">
        <v>12</v>
      </c>
      <c r="AM9" s="15">
        <v>19</v>
      </c>
      <c r="AN9" s="15">
        <v>8</v>
      </c>
      <c r="AO9" s="15">
        <v>17</v>
      </c>
      <c r="AP9" s="15">
        <v>12</v>
      </c>
      <c r="AQ9" s="15">
        <v>11</v>
      </c>
      <c r="AR9" s="15">
        <v>13</v>
      </c>
      <c r="AS9" s="15">
        <v>6</v>
      </c>
      <c r="AT9" s="15">
        <v>2</v>
      </c>
      <c r="AU9" s="15">
        <v>10</v>
      </c>
      <c r="AV9" s="15">
        <v>19</v>
      </c>
      <c r="AW9" s="15">
        <v>11</v>
      </c>
      <c r="AX9" s="15">
        <v>16</v>
      </c>
      <c r="AY9" s="15">
        <v>12</v>
      </c>
      <c r="AZ9" s="15">
        <v>5</v>
      </c>
      <c r="BA9" s="15">
        <v>14</v>
      </c>
      <c r="BB9" s="15">
        <v>4</v>
      </c>
      <c r="BC9" s="15">
        <v>4</v>
      </c>
      <c r="BD9" s="15">
        <v>12</v>
      </c>
      <c r="BE9" s="15">
        <v>10</v>
      </c>
      <c r="BF9" s="15">
        <v>30</v>
      </c>
      <c r="BG9" s="15">
        <v>15</v>
      </c>
      <c r="BH9" s="15">
        <v>14</v>
      </c>
      <c r="BI9" s="15">
        <v>19</v>
      </c>
      <c r="BJ9" s="15">
        <v>22</v>
      </c>
      <c r="BK9" s="15">
        <v>26</v>
      </c>
      <c r="BL9" s="15">
        <v>33</v>
      </c>
      <c r="BM9" s="15">
        <v>17</v>
      </c>
      <c r="BN9" s="15">
        <v>6</v>
      </c>
      <c r="BO9" s="15">
        <v>23</v>
      </c>
      <c r="BP9" s="15">
        <v>1</v>
      </c>
      <c r="BQ9" s="15">
        <v>1</v>
      </c>
      <c r="BR9" s="15">
        <v>9</v>
      </c>
      <c r="BS9" s="15">
        <v>11</v>
      </c>
      <c r="BT9" s="15">
        <v>16</v>
      </c>
      <c r="BU9" s="15">
        <v>20</v>
      </c>
      <c r="BV9" s="15">
        <v>23</v>
      </c>
      <c r="BW9" s="15">
        <v>27</v>
      </c>
      <c r="BX9" s="15">
        <v>18</v>
      </c>
      <c r="BY9" s="15">
        <v>17</v>
      </c>
      <c r="BZ9" s="15">
        <v>27</v>
      </c>
      <c r="CA9" s="15">
        <v>6</v>
      </c>
      <c r="CB9" s="15">
        <v>12</v>
      </c>
      <c r="CC9" s="15">
        <v>9</v>
      </c>
      <c r="CD9" s="15">
        <v>21</v>
      </c>
      <c r="CE9" s="15">
        <v>22</v>
      </c>
      <c r="CF9" s="15">
        <v>14</v>
      </c>
      <c r="CG9" s="15">
        <v>13</v>
      </c>
      <c r="CH9" s="15">
        <v>8</v>
      </c>
      <c r="CI9" s="15">
        <v>10</v>
      </c>
      <c r="CJ9" s="15">
        <v>7</v>
      </c>
      <c r="CK9" s="15">
        <v>10</v>
      </c>
      <c r="CL9" s="15">
        <v>3</v>
      </c>
      <c r="CM9" s="15">
        <v>0</v>
      </c>
      <c r="CN9" s="18">
        <f t="shared" si="3"/>
        <v>129</v>
      </c>
      <c r="CO9" s="19">
        <f>SUM(BP9:CA9)</f>
        <v>176</v>
      </c>
      <c r="CP9" s="13" t="s">
        <v>24</v>
      </c>
    </row>
    <row r="10" spans="1:95" x14ac:dyDescent="0.4">
      <c r="A10" s="13" t="s">
        <v>2</v>
      </c>
      <c r="B10" s="13">
        <v>1</v>
      </c>
      <c r="C10" s="13">
        <v>3</v>
      </c>
      <c r="D10" s="13">
        <v>4</v>
      </c>
      <c r="E10" s="13">
        <v>7</v>
      </c>
      <c r="F10" s="13">
        <v>6</v>
      </c>
      <c r="G10" s="15">
        <v>7</v>
      </c>
      <c r="H10" s="15">
        <v>5</v>
      </c>
      <c r="I10" s="15">
        <v>5</v>
      </c>
      <c r="J10" s="15">
        <v>3</v>
      </c>
      <c r="K10" s="15">
        <v>2</v>
      </c>
      <c r="L10" s="15">
        <v>11</v>
      </c>
      <c r="M10" s="15">
        <v>7</v>
      </c>
      <c r="N10" s="15">
        <v>12</v>
      </c>
      <c r="O10" s="15">
        <v>14</v>
      </c>
      <c r="P10" s="15">
        <v>9</v>
      </c>
      <c r="Q10" s="15">
        <v>10</v>
      </c>
      <c r="R10" s="15">
        <v>8</v>
      </c>
      <c r="S10" s="15">
        <v>4</v>
      </c>
      <c r="T10" s="15">
        <v>5</v>
      </c>
      <c r="U10" s="15">
        <v>9</v>
      </c>
      <c r="V10" s="15">
        <v>10</v>
      </c>
      <c r="W10" s="15">
        <v>4</v>
      </c>
      <c r="X10" s="15">
        <v>8</v>
      </c>
      <c r="Y10" s="15">
        <v>6</v>
      </c>
      <c r="Z10" s="15">
        <v>8</v>
      </c>
      <c r="AA10" s="19">
        <v>6</v>
      </c>
      <c r="AB10" s="19">
        <v>5</v>
      </c>
      <c r="AC10" s="15">
        <v>5</v>
      </c>
      <c r="AD10" s="15">
        <v>5</v>
      </c>
      <c r="AE10" s="15">
        <v>4</v>
      </c>
      <c r="AF10" s="15">
        <v>6</v>
      </c>
      <c r="AG10" s="15">
        <v>4</v>
      </c>
      <c r="AH10" s="15">
        <v>10</v>
      </c>
      <c r="AI10" s="15">
        <v>11</v>
      </c>
      <c r="AJ10" s="15">
        <v>10</v>
      </c>
      <c r="AK10" s="15">
        <v>7</v>
      </c>
      <c r="AL10" s="15">
        <v>5</v>
      </c>
      <c r="AM10" s="15">
        <v>9</v>
      </c>
      <c r="AN10" s="15">
        <v>4</v>
      </c>
      <c r="AO10" s="15">
        <v>10</v>
      </c>
      <c r="AP10" s="15">
        <v>7</v>
      </c>
      <c r="AQ10" s="15">
        <v>6</v>
      </c>
      <c r="AR10" s="15">
        <v>6</v>
      </c>
      <c r="AS10" s="15">
        <v>3</v>
      </c>
      <c r="AT10" s="15">
        <v>2</v>
      </c>
      <c r="AU10" s="15">
        <v>6</v>
      </c>
      <c r="AV10" s="15">
        <v>8</v>
      </c>
      <c r="AW10" s="15">
        <v>6</v>
      </c>
      <c r="AX10" s="15">
        <v>8</v>
      </c>
      <c r="AY10" s="15">
        <v>6</v>
      </c>
      <c r="AZ10" s="15">
        <v>3</v>
      </c>
      <c r="BA10" s="15">
        <v>7</v>
      </c>
      <c r="BB10" s="15">
        <v>3</v>
      </c>
      <c r="BC10" s="15">
        <v>2</v>
      </c>
      <c r="BD10" s="15">
        <v>8</v>
      </c>
      <c r="BE10" s="15">
        <v>5</v>
      </c>
      <c r="BF10" s="15">
        <v>11</v>
      </c>
      <c r="BG10" s="15">
        <v>8</v>
      </c>
      <c r="BH10" s="15">
        <v>8</v>
      </c>
      <c r="BI10" s="15">
        <v>10</v>
      </c>
      <c r="BJ10" s="15">
        <v>9</v>
      </c>
      <c r="BK10" s="15">
        <v>15</v>
      </c>
      <c r="BL10" s="15">
        <v>12</v>
      </c>
      <c r="BM10" s="15">
        <v>10</v>
      </c>
      <c r="BN10" s="15">
        <v>6</v>
      </c>
      <c r="BO10" s="15">
        <v>12</v>
      </c>
      <c r="BP10" s="15">
        <v>1</v>
      </c>
      <c r="BQ10" s="15">
        <v>1</v>
      </c>
      <c r="BR10" s="15">
        <v>6</v>
      </c>
      <c r="BS10" s="15">
        <v>8</v>
      </c>
      <c r="BT10" s="15">
        <v>8</v>
      </c>
      <c r="BU10" s="15">
        <v>9</v>
      </c>
      <c r="BV10" s="15">
        <v>10</v>
      </c>
      <c r="BW10" s="15">
        <v>13</v>
      </c>
      <c r="BX10" s="15">
        <v>9</v>
      </c>
      <c r="BY10" s="15">
        <v>11</v>
      </c>
      <c r="BZ10" s="15">
        <v>12</v>
      </c>
      <c r="CA10" s="15">
        <v>4</v>
      </c>
      <c r="CB10" s="15">
        <v>7</v>
      </c>
      <c r="CC10" s="15">
        <v>6</v>
      </c>
      <c r="CD10" s="15">
        <v>8</v>
      </c>
      <c r="CE10" s="15">
        <v>11</v>
      </c>
      <c r="CF10" s="15">
        <v>8</v>
      </c>
      <c r="CG10" s="15">
        <v>7</v>
      </c>
      <c r="CH10" s="15">
        <v>5</v>
      </c>
      <c r="CI10" s="15">
        <v>6</v>
      </c>
      <c r="CJ10" s="15">
        <v>4</v>
      </c>
      <c r="CK10" s="15">
        <v>6</v>
      </c>
      <c r="CL10" s="15">
        <v>3</v>
      </c>
      <c r="CM10" s="15">
        <v>0</v>
      </c>
      <c r="CN10" s="19">
        <v>21</v>
      </c>
      <c r="CO10" s="19">
        <v>26</v>
      </c>
      <c r="CP10" s="13" t="s">
        <v>25</v>
      </c>
    </row>
    <row r="11" spans="1:95" x14ac:dyDescent="0.4">
      <c r="A11" s="13" t="s">
        <v>26</v>
      </c>
      <c r="G11" s="15"/>
      <c r="H11" s="15"/>
      <c r="I11" s="15"/>
      <c r="J11" s="15"/>
      <c r="K11" s="15"/>
      <c r="L11" s="15"/>
      <c r="M11" s="15"/>
      <c r="N11" s="15"/>
      <c r="O11" s="15"/>
      <c r="P11" s="15"/>
      <c r="Q11" s="15"/>
      <c r="R11" s="15"/>
      <c r="S11" s="15"/>
      <c r="T11" s="15"/>
      <c r="U11" s="15"/>
      <c r="V11" s="15"/>
      <c r="W11" s="15"/>
      <c r="X11" s="15"/>
      <c r="Y11" s="15"/>
      <c r="Z11" s="15"/>
      <c r="AA11" s="19"/>
      <c r="AB11" s="19"/>
      <c r="AC11" s="15"/>
      <c r="AD11" s="15"/>
      <c r="AE11" s="15"/>
      <c r="AF11" s="15"/>
      <c r="AG11" s="15"/>
      <c r="AH11" s="15"/>
      <c r="AI11" s="15"/>
      <c r="AJ11" s="15"/>
      <c r="AK11" s="15"/>
      <c r="AL11" s="15"/>
      <c r="AM11" s="15"/>
      <c r="AN11" s="15"/>
      <c r="AO11" s="15"/>
      <c r="AP11" s="15"/>
      <c r="AQ11" s="15"/>
      <c r="AR11" s="15"/>
      <c r="AS11" s="15"/>
      <c r="AT11" s="15"/>
      <c r="AU11" s="15"/>
      <c r="AV11" s="15"/>
      <c r="AW11" s="15"/>
      <c r="AX11" s="15"/>
      <c r="AY11" s="15">
        <v>8</v>
      </c>
      <c r="AZ11" s="15">
        <v>19</v>
      </c>
      <c r="BA11" s="15">
        <v>12</v>
      </c>
      <c r="BB11" s="15">
        <v>2</v>
      </c>
      <c r="BC11" s="15">
        <v>4</v>
      </c>
      <c r="BD11" s="15">
        <v>4</v>
      </c>
      <c r="BE11" s="15">
        <v>0</v>
      </c>
      <c r="BF11" s="15">
        <v>7</v>
      </c>
      <c r="BG11" s="15">
        <v>12</v>
      </c>
      <c r="BH11" s="15">
        <v>13</v>
      </c>
      <c r="BI11" s="15">
        <v>13</v>
      </c>
      <c r="BJ11" s="15">
        <v>7</v>
      </c>
      <c r="BK11" s="15">
        <v>0</v>
      </c>
      <c r="BL11" s="15">
        <v>1</v>
      </c>
      <c r="BM11" s="15">
        <v>3</v>
      </c>
      <c r="BN11" s="15">
        <v>3</v>
      </c>
      <c r="BO11" s="15">
        <v>1</v>
      </c>
      <c r="BP11" s="15">
        <v>2</v>
      </c>
      <c r="BQ11" s="15">
        <v>0</v>
      </c>
      <c r="BR11" s="15">
        <v>6</v>
      </c>
      <c r="BS11" s="15">
        <v>9</v>
      </c>
      <c r="BT11" s="15">
        <v>17</v>
      </c>
      <c r="BU11" s="15">
        <v>12</v>
      </c>
      <c r="BV11" s="15">
        <v>6</v>
      </c>
      <c r="BW11" s="15">
        <v>4</v>
      </c>
      <c r="BX11" s="15">
        <v>3</v>
      </c>
      <c r="BY11" s="15">
        <v>5</v>
      </c>
      <c r="BZ11" s="15">
        <v>1</v>
      </c>
      <c r="CA11" s="15">
        <v>0</v>
      </c>
      <c r="CB11" s="15">
        <v>1</v>
      </c>
      <c r="CC11" s="15">
        <v>3</v>
      </c>
      <c r="CD11" s="15">
        <v>3</v>
      </c>
      <c r="CE11" s="15">
        <v>6</v>
      </c>
      <c r="CF11" s="15">
        <v>7</v>
      </c>
      <c r="CG11" s="15">
        <v>5</v>
      </c>
      <c r="CH11" s="15">
        <v>2</v>
      </c>
      <c r="CI11" s="15">
        <v>2</v>
      </c>
      <c r="CJ11" s="15">
        <v>7</v>
      </c>
      <c r="CK11" s="15">
        <v>3</v>
      </c>
      <c r="CL11" s="15">
        <v>1</v>
      </c>
      <c r="CM11" s="15">
        <v>0</v>
      </c>
      <c r="CN11" s="18">
        <f t="shared" si="3"/>
        <v>40</v>
      </c>
      <c r="CO11" s="19">
        <f>SUM(BP11:CA11)</f>
        <v>65</v>
      </c>
    </row>
    <row r="12" spans="1:95" x14ac:dyDescent="0.4">
      <c r="A12" s="13" t="s">
        <v>27</v>
      </c>
      <c r="G12" s="15"/>
      <c r="H12" s="15"/>
      <c r="I12" s="15"/>
      <c r="J12" s="15"/>
      <c r="K12" s="15"/>
      <c r="L12" s="15"/>
      <c r="M12" s="15"/>
      <c r="N12" s="15"/>
      <c r="O12" s="15"/>
      <c r="P12" s="15"/>
      <c r="Q12" s="15"/>
      <c r="R12" s="15"/>
      <c r="S12" s="15"/>
      <c r="T12" s="15"/>
      <c r="U12" s="15"/>
      <c r="V12" s="15"/>
      <c r="W12" s="15"/>
      <c r="X12" s="15"/>
      <c r="Y12" s="15"/>
      <c r="Z12" s="15"/>
      <c r="AA12" s="19"/>
      <c r="AB12" s="19"/>
      <c r="AC12" s="15"/>
      <c r="AD12" s="15"/>
      <c r="AE12" s="15"/>
      <c r="AF12" s="15"/>
      <c r="AG12" s="15"/>
      <c r="AH12" s="15"/>
      <c r="AI12" s="15"/>
      <c r="AJ12" s="15"/>
      <c r="AK12" s="15"/>
      <c r="AL12" s="15"/>
      <c r="AM12" s="15"/>
      <c r="AN12" s="15"/>
      <c r="AO12" s="15"/>
      <c r="AP12" s="15"/>
      <c r="AQ12" s="15"/>
      <c r="AR12" s="15"/>
      <c r="AS12" s="15"/>
      <c r="AT12" s="15"/>
      <c r="AU12" s="15"/>
      <c r="AV12" s="15"/>
      <c r="AW12" s="15"/>
      <c r="AX12" s="15"/>
      <c r="AY12" s="15">
        <v>4</v>
      </c>
      <c r="AZ12" s="15">
        <v>7</v>
      </c>
      <c r="BA12" s="15">
        <v>6</v>
      </c>
      <c r="BB12" s="15">
        <v>1</v>
      </c>
      <c r="BC12" s="15">
        <v>2</v>
      </c>
      <c r="BD12" s="15">
        <v>4</v>
      </c>
      <c r="BE12" s="15">
        <v>0</v>
      </c>
      <c r="BF12" s="15">
        <v>7</v>
      </c>
      <c r="BG12" s="15">
        <v>10</v>
      </c>
      <c r="BH12" s="15">
        <v>12</v>
      </c>
      <c r="BI12" s="15">
        <v>12</v>
      </c>
      <c r="BJ12" s="15">
        <v>5</v>
      </c>
      <c r="BK12" s="15">
        <v>0</v>
      </c>
      <c r="BL12" s="15">
        <v>1</v>
      </c>
      <c r="BM12" s="15">
        <v>2</v>
      </c>
      <c r="BN12" s="15">
        <v>2</v>
      </c>
      <c r="BO12" s="15">
        <v>1</v>
      </c>
      <c r="BP12" s="15">
        <v>2</v>
      </c>
      <c r="BQ12" s="15">
        <v>0</v>
      </c>
      <c r="BR12" s="15">
        <v>6</v>
      </c>
      <c r="BS12" s="15">
        <v>8</v>
      </c>
      <c r="BT12" s="15">
        <v>16</v>
      </c>
      <c r="BU12" s="15">
        <v>11</v>
      </c>
      <c r="BV12" s="15">
        <v>6</v>
      </c>
      <c r="BW12" s="15">
        <v>4</v>
      </c>
      <c r="BX12" s="15">
        <v>3</v>
      </c>
      <c r="BY12" s="15">
        <v>4</v>
      </c>
      <c r="BZ12" s="15">
        <v>1</v>
      </c>
      <c r="CA12" s="15">
        <v>0</v>
      </c>
      <c r="CB12" s="15">
        <v>1</v>
      </c>
      <c r="CC12" s="15">
        <v>3</v>
      </c>
      <c r="CD12" s="15">
        <v>3</v>
      </c>
      <c r="CE12" s="15">
        <v>6</v>
      </c>
      <c r="CF12" s="15">
        <v>7</v>
      </c>
      <c r="CG12" s="15">
        <v>5</v>
      </c>
      <c r="CH12" s="15">
        <v>2</v>
      </c>
      <c r="CI12" s="15">
        <v>2</v>
      </c>
      <c r="CJ12" s="15">
        <v>4</v>
      </c>
      <c r="CK12" s="15">
        <v>3</v>
      </c>
      <c r="CL12" s="15">
        <v>1</v>
      </c>
      <c r="CM12" s="15">
        <v>0</v>
      </c>
      <c r="CN12" s="19">
        <v>32</v>
      </c>
      <c r="CO12" s="19">
        <v>23</v>
      </c>
    </row>
    <row r="13" spans="1:95" x14ac:dyDescent="0.4">
      <c r="A13" s="13" t="s">
        <v>5</v>
      </c>
      <c r="B13" s="14">
        <f t="shared" ref="B13:E13" si="5">B9+B4</f>
        <v>30</v>
      </c>
      <c r="C13" s="14">
        <f t="shared" si="5"/>
        <v>53</v>
      </c>
      <c r="D13" s="14">
        <f t="shared" si="5"/>
        <v>266</v>
      </c>
      <c r="E13" s="14">
        <f t="shared" si="5"/>
        <v>152</v>
      </c>
      <c r="F13" s="14">
        <f>F9+F4+F7</f>
        <v>127</v>
      </c>
      <c r="G13" s="14">
        <f t="shared" ref="G13:BR13" si="6">G9+G4+G7</f>
        <v>128</v>
      </c>
      <c r="H13" s="14">
        <f t="shared" si="6"/>
        <v>173</v>
      </c>
      <c r="I13" s="14">
        <f t="shared" si="6"/>
        <v>112</v>
      </c>
      <c r="J13" s="14">
        <f t="shared" si="6"/>
        <v>106</v>
      </c>
      <c r="K13" s="14">
        <f t="shared" si="6"/>
        <v>109</v>
      </c>
      <c r="L13" s="14">
        <f t="shared" si="6"/>
        <v>129</v>
      </c>
      <c r="M13" s="14">
        <f t="shared" si="6"/>
        <v>103</v>
      </c>
      <c r="N13" s="14">
        <f t="shared" si="6"/>
        <v>69</v>
      </c>
      <c r="O13" s="14">
        <f t="shared" si="6"/>
        <v>72</v>
      </c>
      <c r="P13" s="14">
        <f t="shared" si="6"/>
        <v>209</v>
      </c>
      <c r="Q13" s="14">
        <f t="shared" si="6"/>
        <v>190</v>
      </c>
      <c r="R13" s="14">
        <f t="shared" si="6"/>
        <v>96</v>
      </c>
      <c r="S13" s="14">
        <f t="shared" si="6"/>
        <v>55</v>
      </c>
      <c r="T13" s="14">
        <f t="shared" si="6"/>
        <v>82</v>
      </c>
      <c r="U13" s="14">
        <f t="shared" si="6"/>
        <v>120</v>
      </c>
      <c r="V13" s="14">
        <f t="shared" si="6"/>
        <v>97</v>
      </c>
      <c r="W13" s="14">
        <f t="shared" si="6"/>
        <v>69</v>
      </c>
      <c r="X13" s="14">
        <f t="shared" si="6"/>
        <v>77</v>
      </c>
      <c r="Y13" s="14">
        <f t="shared" si="6"/>
        <v>88</v>
      </c>
      <c r="Z13" s="14">
        <f t="shared" si="6"/>
        <v>65</v>
      </c>
      <c r="AA13" s="14">
        <f t="shared" si="6"/>
        <v>52</v>
      </c>
      <c r="AB13" s="14">
        <f t="shared" si="6"/>
        <v>366</v>
      </c>
      <c r="AC13" s="14">
        <f t="shared" si="6"/>
        <v>255</v>
      </c>
      <c r="AD13" s="14">
        <f t="shared" si="6"/>
        <v>119</v>
      </c>
      <c r="AE13" s="14">
        <f t="shared" si="6"/>
        <v>69</v>
      </c>
      <c r="AF13" s="14">
        <f t="shared" si="6"/>
        <v>66</v>
      </c>
      <c r="AG13" s="14">
        <f t="shared" si="6"/>
        <v>49</v>
      </c>
      <c r="AH13" s="14">
        <f t="shared" si="6"/>
        <v>72</v>
      </c>
      <c r="AI13" s="14">
        <f t="shared" si="6"/>
        <v>70</v>
      </c>
      <c r="AJ13" s="14">
        <f t="shared" si="6"/>
        <v>67</v>
      </c>
      <c r="AK13" s="14">
        <f t="shared" si="6"/>
        <v>43</v>
      </c>
      <c r="AL13" s="14">
        <f t="shared" si="6"/>
        <v>60</v>
      </c>
      <c r="AM13" s="14">
        <f t="shared" si="6"/>
        <v>56</v>
      </c>
      <c r="AN13" s="14">
        <f t="shared" si="6"/>
        <v>142</v>
      </c>
      <c r="AO13" s="14">
        <f t="shared" si="6"/>
        <v>236</v>
      </c>
      <c r="AP13" s="14">
        <f t="shared" si="6"/>
        <v>265</v>
      </c>
      <c r="AQ13" s="14">
        <f t="shared" si="6"/>
        <v>265</v>
      </c>
      <c r="AR13" s="14">
        <f t="shared" si="6"/>
        <v>89</v>
      </c>
      <c r="AS13" s="14">
        <f t="shared" si="6"/>
        <v>38</v>
      </c>
      <c r="AT13" s="14">
        <f t="shared" si="6"/>
        <v>54</v>
      </c>
      <c r="AU13" s="14">
        <f t="shared" si="6"/>
        <v>60</v>
      </c>
      <c r="AV13" s="14">
        <f t="shared" si="6"/>
        <v>119</v>
      </c>
      <c r="AW13" s="14">
        <f t="shared" si="6"/>
        <v>61</v>
      </c>
      <c r="AX13" s="14">
        <f t="shared" si="6"/>
        <v>65</v>
      </c>
      <c r="AY13" s="14">
        <f t="shared" si="6"/>
        <v>43</v>
      </c>
      <c r="AZ13" s="14">
        <f t="shared" si="6"/>
        <v>111</v>
      </c>
      <c r="BA13" s="14">
        <f t="shared" si="6"/>
        <v>103</v>
      </c>
      <c r="BB13" s="14">
        <f t="shared" si="6"/>
        <v>69</v>
      </c>
      <c r="BC13" s="14">
        <f t="shared" si="6"/>
        <v>59</v>
      </c>
      <c r="BD13" s="14">
        <f t="shared" si="6"/>
        <v>81</v>
      </c>
      <c r="BE13" s="14">
        <f t="shared" si="6"/>
        <v>76</v>
      </c>
      <c r="BF13" s="14">
        <f t="shared" si="6"/>
        <v>312</v>
      </c>
      <c r="BG13" s="14">
        <f t="shared" si="6"/>
        <v>257</v>
      </c>
      <c r="BH13" s="14">
        <f t="shared" si="6"/>
        <v>251</v>
      </c>
      <c r="BI13" s="14">
        <f t="shared" si="6"/>
        <v>120</v>
      </c>
      <c r="BJ13" s="14">
        <f t="shared" si="6"/>
        <v>62</v>
      </c>
      <c r="BK13" s="14">
        <f t="shared" si="6"/>
        <v>51</v>
      </c>
      <c r="BL13" s="14">
        <f t="shared" si="6"/>
        <v>150</v>
      </c>
      <c r="BM13" s="14">
        <f t="shared" si="6"/>
        <v>136</v>
      </c>
      <c r="BN13" s="14">
        <f t="shared" si="6"/>
        <v>67</v>
      </c>
      <c r="BO13" s="14">
        <f t="shared" si="6"/>
        <v>55</v>
      </c>
      <c r="BP13" s="14">
        <f t="shared" si="6"/>
        <v>35</v>
      </c>
      <c r="BQ13" s="14">
        <f t="shared" si="6"/>
        <v>53</v>
      </c>
      <c r="BR13" s="14">
        <f t="shared" si="6"/>
        <v>272</v>
      </c>
      <c r="BS13" s="14">
        <f t="shared" ref="BS13:CD13" si="7">BS9+BS4+BS7</f>
        <v>245</v>
      </c>
      <c r="BT13" s="14">
        <f t="shared" si="7"/>
        <v>308</v>
      </c>
      <c r="BU13" s="14">
        <f t="shared" si="7"/>
        <v>75</v>
      </c>
      <c r="BV13" s="14">
        <f t="shared" si="7"/>
        <v>49</v>
      </c>
      <c r="BW13" s="14">
        <f t="shared" si="7"/>
        <v>52</v>
      </c>
      <c r="BX13" s="14">
        <f t="shared" si="7"/>
        <v>70</v>
      </c>
      <c r="BY13" s="14">
        <f t="shared" si="7"/>
        <v>110</v>
      </c>
      <c r="BZ13" s="14">
        <f t="shared" si="7"/>
        <v>93</v>
      </c>
      <c r="CA13" s="14">
        <f t="shared" si="7"/>
        <v>57</v>
      </c>
      <c r="CB13" s="14">
        <f t="shared" si="7"/>
        <v>75</v>
      </c>
      <c r="CC13" s="14">
        <f t="shared" si="7"/>
        <v>53</v>
      </c>
      <c r="CD13" s="14">
        <f t="shared" si="7"/>
        <v>280</v>
      </c>
      <c r="CE13" s="14">
        <f t="shared" ref="CE13:CK13" si="8">CE9+CE4+CE7</f>
        <v>266</v>
      </c>
      <c r="CF13" s="14">
        <f t="shared" si="8"/>
        <v>266</v>
      </c>
      <c r="CG13" s="14">
        <f t="shared" si="8"/>
        <v>79</v>
      </c>
      <c r="CH13" s="14">
        <f t="shared" si="8"/>
        <v>60</v>
      </c>
      <c r="CI13" s="14">
        <f t="shared" si="8"/>
        <v>37</v>
      </c>
      <c r="CJ13" s="14">
        <f t="shared" si="8"/>
        <v>30</v>
      </c>
      <c r="CK13" s="14">
        <f t="shared" si="8"/>
        <v>190</v>
      </c>
      <c r="CL13" s="14">
        <f t="shared" ref="CL13:CM13" si="9">CL9+CL4+CL7</f>
        <v>59</v>
      </c>
      <c r="CM13" s="14">
        <f t="shared" si="9"/>
        <v>29</v>
      </c>
      <c r="CN13" s="18">
        <f t="shared" si="3"/>
        <v>1424</v>
      </c>
      <c r="CO13" s="19">
        <f t="shared" ref="CO13:CO15" si="10">SUM(BP13:CA13)</f>
        <v>1419</v>
      </c>
      <c r="CP13" s="13" t="s">
        <v>22</v>
      </c>
    </row>
    <row r="14" spans="1:95" x14ac:dyDescent="0.4">
      <c r="A14" s="13" t="s">
        <v>18</v>
      </c>
      <c r="B14" s="14">
        <f t="shared" ref="B14:AG14" si="11">B4</f>
        <v>29</v>
      </c>
      <c r="C14" s="14">
        <f t="shared" si="11"/>
        <v>50</v>
      </c>
      <c r="D14" s="14">
        <f t="shared" si="11"/>
        <v>261</v>
      </c>
      <c r="E14" s="14">
        <f t="shared" si="11"/>
        <v>140</v>
      </c>
      <c r="F14" s="14">
        <f t="shared" si="11"/>
        <v>120</v>
      </c>
      <c r="G14" s="14">
        <f t="shared" si="11"/>
        <v>118</v>
      </c>
      <c r="H14" s="14">
        <f t="shared" si="11"/>
        <v>168</v>
      </c>
      <c r="I14" s="14">
        <f t="shared" si="11"/>
        <v>105</v>
      </c>
      <c r="J14" s="14">
        <f t="shared" si="11"/>
        <v>103</v>
      </c>
      <c r="K14" s="14">
        <f t="shared" si="11"/>
        <v>105</v>
      </c>
      <c r="L14" s="14">
        <f t="shared" si="11"/>
        <v>105</v>
      </c>
      <c r="M14" s="14">
        <f t="shared" si="11"/>
        <v>76</v>
      </c>
      <c r="N14" s="14">
        <f t="shared" si="11"/>
        <v>48</v>
      </c>
      <c r="O14" s="14">
        <f t="shared" si="11"/>
        <v>36</v>
      </c>
      <c r="P14" s="14">
        <f t="shared" si="11"/>
        <v>196</v>
      </c>
      <c r="Q14" s="14">
        <f t="shared" si="11"/>
        <v>175</v>
      </c>
      <c r="R14" s="14">
        <f t="shared" si="11"/>
        <v>86</v>
      </c>
      <c r="S14" s="14">
        <f t="shared" si="11"/>
        <v>51</v>
      </c>
      <c r="T14" s="14">
        <f t="shared" si="11"/>
        <v>67</v>
      </c>
      <c r="U14" s="14">
        <f t="shared" si="11"/>
        <v>102</v>
      </c>
      <c r="V14" s="14">
        <f t="shared" si="11"/>
        <v>87</v>
      </c>
      <c r="W14" s="14">
        <f t="shared" si="11"/>
        <v>64</v>
      </c>
      <c r="X14" s="14">
        <f t="shared" si="11"/>
        <v>66</v>
      </c>
      <c r="Y14" s="14">
        <f t="shared" si="11"/>
        <v>78</v>
      </c>
      <c r="Z14" s="14">
        <f t="shared" si="11"/>
        <v>50</v>
      </c>
      <c r="AA14" s="14">
        <f t="shared" si="11"/>
        <v>44</v>
      </c>
      <c r="AB14" s="14">
        <f t="shared" si="11"/>
        <v>243</v>
      </c>
      <c r="AC14" s="14">
        <f t="shared" si="11"/>
        <v>208</v>
      </c>
      <c r="AD14" s="14">
        <f t="shared" si="11"/>
        <v>87</v>
      </c>
      <c r="AE14" s="14">
        <f t="shared" si="11"/>
        <v>53</v>
      </c>
      <c r="AF14" s="14">
        <f t="shared" si="11"/>
        <v>54</v>
      </c>
      <c r="AG14" s="14">
        <f t="shared" si="11"/>
        <v>43</v>
      </c>
      <c r="AH14" s="14">
        <f t="shared" ref="AH14:BB14" si="12">AH4</f>
        <v>56</v>
      </c>
      <c r="AI14" s="14">
        <f t="shared" si="12"/>
        <v>50</v>
      </c>
      <c r="AJ14" s="14">
        <f t="shared" si="12"/>
        <v>46</v>
      </c>
      <c r="AK14" s="14">
        <f t="shared" si="12"/>
        <v>29</v>
      </c>
      <c r="AL14" s="14">
        <f t="shared" si="12"/>
        <v>48</v>
      </c>
      <c r="AM14" s="14">
        <f t="shared" si="12"/>
        <v>37</v>
      </c>
      <c r="AN14" s="14">
        <f t="shared" si="12"/>
        <v>44</v>
      </c>
      <c r="AO14" s="14">
        <f t="shared" si="12"/>
        <v>166</v>
      </c>
      <c r="AP14" s="14">
        <f t="shared" si="12"/>
        <v>236</v>
      </c>
      <c r="AQ14" s="14">
        <f t="shared" si="12"/>
        <v>254</v>
      </c>
      <c r="AR14" s="14">
        <f t="shared" si="12"/>
        <v>75</v>
      </c>
      <c r="AS14" s="14">
        <f t="shared" si="12"/>
        <v>32</v>
      </c>
      <c r="AT14" s="14">
        <f t="shared" si="12"/>
        <v>52</v>
      </c>
      <c r="AU14" s="14">
        <f t="shared" si="12"/>
        <v>50</v>
      </c>
      <c r="AV14" s="14">
        <f t="shared" si="12"/>
        <v>100</v>
      </c>
      <c r="AW14" s="14">
        <f t="shared" si="12"/>
        <v>50</v>
      </c>
      <c r="AX14" s="14">
        <f t="shared" si="12"/>
        <v>49</v>
      </c>
      <c r="AY14" s="14">
        <f t="shared" si="12"/>
        <v>31</v>
      </c>
      <c r="AZ14" s="14">
        <f t="shared" si="12"/>
        <v>39</v>
      </c>
      <c r="BA14" s="14">
        <f t="shared" si="12"/>
        <v>25</v>
      </c>
      <c r="BB14" s="14">
        <f t="shared" si="12"/>
        <v>45</v>
      </c>
      <c r="BC14" s="14">
        <f t="shared" ref="BC14:BH14" si="13">BC4</f>
        <v>50</v>
      </c>
      <c r="BD14" s="14">
        <f t="shared" si="13"/>
        <v>69</v>
      </c>
      <c r="BE14" s="14">
        <f t="shared" si="13"/>
        <v>66</v>
      </c>
      <c r="BF14" s="14">
        <f t="shared" si="13"/>
        <v>282</v>
      </c>
      <c r="BG14" s="14">
        <f t="shared" si="13"/>
        <v>242</v>
      </c>
      <c r="BH14" s="14">
        <f t="shared" si="13"/>
        <v>237</v>
      </c>
      <c r="BI14" s="14">
        <f t="shared" ref="BI14:BK14" si="14">BI4</f>
        <v>101</v>
      </c>
      <c r="BJ14" s="14">
        <f t="shared" si="14"/>
        <v>40</v>
      </c>
      <c r="BK14" s="14">
        <f t="shared" si="14"/>
        <v>25</v>
      </c>
      <c r="BL14" s="14">
        <f t="shared" ref="BL14:BO14" si="15">BL4</f>
        <v>46</v>
      </c>
      <c r="BM14" s="14">
        <f t="shared" si="15"/>
        <v>30</v>
      </c>
      <c r="BN14" s="14">
        <f t="shared" si="15"/>
        <v>44</v>
      </c>
      <c r="BO14" s="14">
        <f t="shared" si="15"/>
        <v>32</v>
      </c>
      <c r="BP14" s="14">
        <f t="shared" ref="BP14:CA14" si="16">BP4</f>
        <v>31</v>
      </c>
      <c r="BQ14" s="14">
        <f t="shared" si="16"/>
        <v>52</v>
      </c>
      <c r="BR14" s="14">
        <f t="shared" si="16"/>
        <v>263</v>
      </c>
      <c r="BS14" s="14">
        <f t="shared" si="16"/>
        <v>234</v>
      </c>
      <c r="BT14" s="14">
        <f t="shared" si="16"/>
        <v>292</v>
      </c>
      <c r="BU14" s="14">
        <f t="shared" si="16"/>
        <v>55</v>
      </c>
      <c r="BV14" s="14">
        <f t="shared" si="16"/>
        <v>26</v>
      </c>
      <c r="BW14" s="14">
        <f t="shared" si="16"/>
        <v>25</v>
      </c>
      <c r="BX14" s="14">
        <f t="shared" si="16"/>
        <v>52</v>
      </c>
      <c r="BY14" s="14">
        <f t="shared" si="16"/>
        <v>29</v>
      </c>
      <c r="BZ14" s="14">
        <f t="shared" si="16"/>
        <v>45</v>
      </c>
      <c r="CA14" s="14">
        <f t="shared" si="16"/>
        <v>49</v>
      </c>
      <c r="CB14" s="14">
        <f t="shared" ref="CB14:CK14" si="17">CB4</f>
        <v>50</v>
      </c>
      <c r="CC14" s="14">
        <f t="shared" si="17"/>
        <v>39</v>
      </c>
      <c r="CD14" s="14">
        <f t="shared" si="17"/>
        <v>259</v>
      </c>
      <c r="CE14" s="14">
        <f t="shared" si="17"/>
        <v>244</v>
      </c>
      <c r="CF14" s="14">
        <f t="shared" si="17"/>
        <v>252</v>
      </c>
      <c r="CG14" s="14">
        <f t="shared" si="17"/>
        <v>66</v>
      </c>
      <c r="CH14" s="14">
        <f t="shared" si="17"/>
        <v>52</v>
      </c>
      <c r="CI14" s="14">
        <f t="shared" si="17"/>
        <v>27</v>
      </c>
      <c r="CJ14" s="14">
        <f t="shared" si="17"/>
        <v>23</v>
      </c>
      <c r="CK14" s="14">
        <f t="shared" si="17"/>
        <v>21</v>
      </c>
      <c r="CL14" s="14">
        <f t="shared" ref="CL14:CM14" si="18">CL4</f>
        <v>41</v>
      </c>
      <c r="CM14" s="14">
        <f t="shared" si="18"/>
        <v>25</v>
      </c>
      <c r="CN14" s="18">
        <f t="shared" si="3"/>
        <v>1099</v>
      </c>
      <c r="CO14" s="19">
        <f t="shared" si="10"/>
        <v>1153</v>
      </c>
    </row>
    <row r="15" spans="1:95" x14ac:dyDescent="0.4">
      <c r="A15" s="13" t="s">
        <v>8</v>
      </c>
      <c r="B15" s="14">
        <f>B13</f>
        <v>30</v>
      </c>
      <c r="C15" s="14">
        <f t="shared" ref="C15:AN15" si="19">C13</f>
        <v>53</v>
      </c>
      <c r="D15" s="14">
        <f t="shared" si="19"/>
        <v>266</v>
      </c>
      <c r="E15" s="14">
        <f t="shared" si="19"/>
        <v>152</v>
      </c>
      <c r="F15" s="14">
        <f t="shared" si="19"/>
        <v>127</v>
      </c>
      <c r="G15" s="14">
        <f t="shared" si="19"/>
        <v>128</v>
      </c>
      <c r="H15" s="14">
        <f t="shared" si="19"/>
        <v>173</v>
      </c>
      <c r="I15" s="14">
        <f t="shared" si="19"/>
        <v>112</v>
      </c>
      <c r="J15" s="14">
        <f t="shared" si="19"/>
        <v>106</v>
      </c>
      <c r="K15" s="14">
        <f t="shared" si="19"/>
        <v>109</v>
      </c>
      <c r="L15" s="14">
        <f t="shared" si="19"/>
        <v>129</v>
      </c>
      <c r="M15" s="14">
        <f t="shared" si="19"/>
        <v>103</v>
      </c>
      <c r="N15" s="14">
        <f t="shared" si="19"/>
        <v>69</v>
      </c>
      <c r="O15" s="14">
        <f t="shared" si="19"/>
        <v>72</v>
      </c>
      <c r="P15" s="14">
        <f t="shared" si="19"/>
        <v>209</v>
      </c>
      <c r="Q15" s="14">
        <f t="shared" si="19"/>
        <v>190</v>
      </c>
      <c r="R15" s="14">
        <f t="shared" si="19"/>
        <v>96</v>
      </c>
      <c r="S15" s="14">
        <f t="shared" si="19"/>
        <v>55</v>
      </c>
      <c r="T15" s="14">
        <f t="shared" si="19"/>
        <v>82</v>
      </c>
      <c r="U15" s="14">
        <f t="shared" si="19"/>
        <v>120</v>
      </c>
      <c r="V15" s="14">
        <f t="shared" si="19"/>
        <v>97</v>
      </c>
      <c r="W15" s="14">
        <f t="shared" si="19"/>
        <v>69</v>
      </c>
      <c r="X15" s="14">
        <f t="shared" si="19"/>
        <v>77</v>
      </c>
      <c r="Y15" s="14">
        <f t="shared" si="19"/>
        <v>88</v>
      </c>
      <c r="Z15" s="14">
        <f t="shared" si="19"/>
        <v>65</v>
      </c>
      <c r="AA15" s="14">
        <f t="shared" si="19"/>
        <v>52</v>
      </c>
      <c r="AB15" s="14">
        <f t="shared" si="19"/>
        <v>366</v>
      </c>
      <c r="AC15" s="14">
        <f t="shared" si="19"/>
        <v>255</v>
      </c>
      <c r="AD15" s="14">
        <f t="shared" si="19"/>
        <v>119</v>
      </c>
      <c r="AE15" s="14">
        <f t="shared" si="19"/>
        <v>69</v>
      </c>
      <c r="AF15" s="14">
        <f t="shared" si="19"/>
        <v>66</v>
      </c>
      <c r="AG15" s="14">
        <f t="shared" si="19"/>
        <v>49</v>
      </c>
      <c r="AH15" s="14">
        <f t="shared" si="19"/>
        <v>72</v>
      </c>
      <c r="AI15" s="14">
        <f t="shared" si="19"/>
        <v>70</v>
      </c>
      <c r="AJ15" s="14">
        <f t="shared" si="19"/>
        <v>67</v>
      </c>
      <c r="AK15" s="14">
        <f t="shared" si="19"/>
        <v>43</v>
      </c>
      <c r="AL15" s="14">
        <f t="shared" si="19"/>
        <v>60</v>
      </c>
      <c r="AM15" s="14">
        <f t="shared" si="19"/>
        <v>56</v>
      </c>
      <c r="AN15" s="14">
        <f t="shared" si="19"/>
        <v>142</v>
      </c>
      <c r="AO15" s="14">
        <f t="shared" ref="AO15:AT15" si="20">AO13</f>
        <v>236</v>
      </c>
      <c r="AP15" s="14">
        <f t="shared" si="20"/>
        <v>265</v>
      </c>
      <c r="AQ15" s="14">
        <f t="shared" si="20"/>
        <v>265</v>
      </c>
      <c r="AR15" s="14">
        <f t="shared" si="20"/>
        <v>89</v>
      </c>
      <c r="AS15" s="14">
        <f t="shared" si="20"/>
        <v>38</v>
      </c>
      <c r="AT15" s="14">
        <f t="shared" si="20"/>
        <v>54</v>
      </c>
      <c r="AU15" s="14">
        <f t="shared" ref="AU15:AV15" si="21">AU13</f>
        <v>60</v>
      </c>
      <c r="AV15" s="14">
        <f t="shared" si="21"/>
        <v>119</v>
      </c>
      <c r="AW15" s="14">
        <f t="shared" ref="AW15:AX15" si="22">AW13</f>
        <v>61</v>
      </c>
      <c r="AX15" s="14">
        <f t="shared" si="22"/>
        <v>65</v>
      </c>
      <c r="AY15" s="14">
        <f t="shared" ref="AY15:BB15" si="23">AY13</f>
        <v>43</v>
      </c>
      <c r="AZ15" s="14">
        <f t="shared" si="23"/>
        <v>111</v>
      </c>
      <c r="BA15" s="14">
        <f t="shared" si="23"/>
        <v>103</v>
      </c>
      <c r="BB15" s="14">
        <f t="shared" si="23"/>
        <v>69</v>
      </c>
      <c r="BC15" s="14">
        <f t="shared" ref="BC15:BH15" si="24">BC13</f>
        <v>59</v>
      </c>
      <c r="BD15" s="14">
        <f t="shared" si="24"/>
        <v>81</v>
      </c>
      <c r="BE15" s="14">
        <f t="shared" si="24"/>
        <v>76</v>
      </c>
      <c r="BF15" s="14">
        <f t="shared" si="24"/>
        <v>312</v>
      </c>
      <c r="BG15" s="14">
        <f t="shared" si="24"/>
        <v>257</v>
      </c>
      <c r="BH15" s="14">
        <f t="shared" si="24"/>
        <v>251</v>
      </c>
      <c r="BI15" s="14">
        <f t="shared" ref="BI15:BK15" si="25">BI13</f>
        <v>120</v>
      </c>
      <c r="BJ15" s="14">
        <f t="shared" si="25"/>
        <v>62</v>
      </c>
      <c r="BK15" s="14">
        <f t="shared" si="25"/>
        <v>51</v>
      </c>
      <c r="BL15" s="14">
        <f t="shared" ref="BL15:BO15" si="26">BL13</f>
        <v>150</v>
      </c>
      <c r="BM15" s="14">
        <f t="shared" si="26"/>
        <v>136</v>
      </c>
      <c r="BN15" s="14">
        <f t="shared" si="26"/>
        <v>67</v>
      </c>
      <c r="BO15" s="14">
        <f t="shared" si="26"/>
        <v>55</v>
      </c>
      <c r="BP15" s="14">
        <f t="shared" ref="BP15:CA15" si="27">BP13</f>
        <v>35</v>
      </c>
      <c r="BQ15" s="14">
        <f t="shared" si="27"/>
        <v>53</v>
      </c>
      <c r="BR15" s="14">
        <f t="shared" si="27"/>
        <v>272</v>
      </c>
      <c r="BS15" s="14">
        <f t="shared" si="27"/>
        <v>245</v>
      </c>
      <c r="BT15" s="14">
        <f t="shared" si="27"/>
        <v>308</v>
      </c>
      <c r="BU15" s="14">
        <f t="shared" si="27"/>
        <v>75</v>
      </c>
      <c r="BV15" s="14">
        <f t="shared" si="27"/>
        <v>49</v>
      </c>
      <c r="BW15" s="14">
        <f t="shared" si="27"/>
        <v>52</v>
      </c>
      <c r="BX15" s="14">
        <f t="shared" si="27"/>
        <v>70</v>
      </c>
      <c r="BY15" s="14">
        <f t="shared" si="27"/>
        <v>110</v>
      </c>
      <c r="BZ15" s="14">
        <f t="shared" si="27"/>
        <v>93</v>
      </c>
      <c r="CA15" s="14">
        <f t="shared" si="27"/>
        <v>57</v>
      </c>
      <c r="CB15" s="14">
        <f t="shared" ref="CB15:CK15" si="28">CB13</f>
        <v>75</v>
      </c>
      <c r="CC15" s="14">
        <f t="shared" si="28"/>
        <v>53</v>
      </c>
      <c r="CD15" s="14">
        <f t="shared" si="28"/>
        <v>280</v>
      </c>
      <c r="CE15" s="14">
        <f t="shared" si="28"/>
        <v>266</v>
      </c>
      <c r="CF15" s="14">
        <f t="shared" si="28"/>
        <v>266</v>
      </c>
      <c r="CG15" s="14">
        <f t="shared" si="28"/>
        <v>79</v>
      </c>
      <c r="CH15" s="14">
        <f t="shared" si="28"/>
        <v>60</v>
      </c>
      <c r="CI15" s="14">
        <f t="shared" si="28"/>
        <v>37</v>
      </c>
      <c r="CJ15" s="14">
        <f t="shared" si="28"/>
        <v>30</v>
      </c>
      <c r="CK15" s="14">
        <f t="shared" si="28"/>
        <v>190</v>
      </c>
      <c r="CL15" s="14">
        <f t="shared" ref="CL15:CM15" si="29">CL13</f>
        <v>59</v>
      </c>
      <c r="CM15" s="14">
        <f t="shared" si="29"/>
        <v>29</v>
      </c>
      <c r="CN15" s="18">
        <f t="shared" si="3"/>
        <v>1424</v>
      </c>
      <c r="CO15" s="19">
        <f t="shared" si="10"/>
        <v>1419</v>
      </c>
    </row>
    <row r="16" spans="1:95" x14ac:dyDescent="0.4">
      <c r="CP16" s="88" t="s">
        <v>139</v>
      </c>
      <c r="CQ16" s="87"/>
    </row>
    <row r="17" spans="1:93" x14ac:dyDescent="0.4">
      <c r="A17" s="37" t="s">
        <v>89</v>
      </c>
      <c r="BD17" s="13" t="s">
        <v>91</v>
      </c>
      <c r="BE17" s="13" t="s">
        <v>92</v>
      </c>
      <c r="BF17" s="13" t="s">
        <v>93</v>
      </c>
      <c r="BG17" s="13" t="s">
        <v>94</v>
      </c>
      <c r="BH17" s="13" t="s">
        <v>95</v>
      </c>
      <c r="BI17" s="13" t="s">
        <v>96</v>
      </c>
      <c r="BJ17" s="13" t="s">
        <v>61</v>
      </c>
      <c r="BK17" s="13" t="s">
        <v>62</v>
      </c>
      <c r="BL17" s="13" t="s">
        <v>63</v>
      </c>
      <c r="BM17" s="13" t="s">
        <v>64</v>
      </c>
      <c r="BN17" s="13" t="s">
        <v>65</v>
      </c>
      <c r="BO17" s="13" t="s">
        <v>66</v>
      </c>
      <c r="BP17" s="13" t="s">
        <v>67</v>
      </c>
      <c r="BQ17" s="13" t="s">
        <v>68</v>
      </c>
      <c r="BR17" s="13" t="s">
        <v>69</v>
      </c>
      <c r="BS17" s="13" t="s">
        <v>70</v>
      </c>
      <c r="BT17" s="13" t="s">
        <v>71</v>
      </c>
      <c r="BU17" s="13" t="s">
        <v>72</v>
      </c>
      <c r="BV17" s="13" t="s">
        <v>73</v>
      </c>
      <c r="BW17" s="13" t="s">
        <v>74</v>
      </c>
      <c r="BX17" s="13" t="s">
        <v>75</v>
      </c>
      <c r="BY17" s="13" t="s">
        <v>76</v>
      </c>
      <c r="BZ17" s="13" t="s">
        <v>77</v>
      </c>
      <c r="CA17" s="13" t="s">
        <v>78</v>
      </c>
      <c r="CB17" s="13">
        <v>201801</v>
      </c>
      <c r="CC17" s="13">
        <v>201802</v>
      </c>
      <c r="CD17" s="13">
        <v>201803</v>
      </c>
      <c r="CE17" s="13">
        <v>201804</v>
      </c>
      <c r="CF17" s="13">
        <v>201805</v>
      </c>
      <c r="CG17" s="13">
        <v>201806</v>
      </c>
      <c r="CH17" s="13">
        <v>201807</v>
      </c>
      <c r="CI17" s="13">
        <v>201808</v>
      </c>
      <c r="CJ17" s="13">
        <v>201809</v>
      </c>
      <c r="CK17" s="13">
        <v>201810</v>
      </c>
      <c r="CL17" s="13">
        <v>201811</v>
      </c>
      <c r="CM17" s="13">
        <v>201812</v>
      </c>
      <c r="CN17" s="17"/>
      <c r="CO17" s="17"/>
    </row>
    <row r="18" spans="1:93" x14ac:dyDescent="0.4">
      <c r="A18" s="43"/>
      <c r="BD18" s="44"/>
      <c r="BE18" s="44"/>
      <c r="BF18" s="44"/>
      <c r="BG18" s="44">
        <v>1</v>
      </c>
      <c r="BH18" s="44"/>
      <c r="BI18" s="44"/>
      <c r="BJ18" s="44"/>
      <c r="BK18" s="44"/>
      <c r="BL18" s="44"/>
      <c r="BM18" s="44"/>
      <c r="BN18" s="44"/>
      <c r="BO18" s="44"/>
      <c r="BP18" s="44"/>
      <c r="BQ18" s="44"/>
      <c r="BR18" s="44">
        <v>1</v>
      </c>
      <c r="BS18" s="44"/>
      <c r="BT18" s="44"/>
      <c r="BU18" s="44"/>
      <c r="BV18" s="44"/>
      <c r="BW18" s="44"/>
      <c r="BX18" s="44"/>
      <c r="BY18" s="44"/>
      <c r="BZ18" s="44"/>
      <c r="CA18" s="44"/>
      <c r="CB18" s="44"/>
      <c r="CC18" s="44"/>
      <c r="CD18" s="44"/>
      <c r="CE18" s="44"/>
      <c r="CF18" s="44"/>
      <c r="CG18" s="44"/>
      <c r="CH18" s="44"/>
      <c r="CI18" s="44"/>
      <c r="CJ18" s="44"/>
      <c r="CK18" s="44"/>
      <c r="CL18" s="44"/>
      <c r="CM18" s="44"/>
      <c r="CN18" s="19"/>
    </row>
    <row r="19" spans="1:93" x14ac:dyDescent="0.4">
      <c r="A19" s="43" t="s">
        <v>79</v>
      </c>
      <c r="BD19" s="44"/>
      <c r="BE19" s="44"/>
      <c r="BF19" s="44">
        <v>82</v>
      </c>
      <c r="BG19" s="44">
        <v>52</v>
      </c>
      <c r="BH19" s="44">
        <v>29</v>
      </c>
      <c r="BI19" s="44">
        <v>7</v>
      </c>
      <c r="BJ19" s="44"/>
      <c r="BK19" s="44"/>
      <c r="BL19" s="44"/>
      <c r="BM19" s="44"/>
      <c r="BN19" s="44"/>
      <c r="BO19" s="44"/>
      <c r="BP19" s="44"/>
      <c r="BQ19" s="44"/>
      <c r="BR19" s="44">
        <v>63</v>
      </c>
      <c r="BS19" s="44">
        <v>26</v>
      </c>
      <c r="BT19" s="44">
        <v>20</v>
      </c>
      <c r="BU19" s="44"/>
      <c r="BV19" s="44"/>
      <c r="BW19" s="44"/>
      <c r="BX19" s="44"/>
      <c r="BY19" s="44"/>
      <c r="BZ19" s="44"/>
      <c r="CA19" s="44"/>
      <c r="CB19" s="44"/>
      <c r="CC19" s="44"/>
      <c r="CD19" s="44">
        <v>121</v>
      </c>
      <c r="CE19" s="44">
        <v>66</v>
      </c>
      <c r="CF19" s="44">
        <v>68</v>
      </c>
      <c r="CG19" s="44"/>
      <c r="CH19" s="44"/>
      <c r="CI19" s="44"/>
      <c r="CJ19" s="44"/>
      <c r="CK19" s="19"/>
      <c r="CL19" s="19"/>
      <c r="CM19" s="19"/>
    </row>
    <row r="20" spans="1:93" x14ac:dyDescent="0.4">
      <c r="A20" s="43" t="s">
        <v>80</v>
      </c>
      <c r="BD20" s="44"/>
      <c r="BE20" s="44"/>
      <c r="BF20" s="44">
        <v>165</v>
      </c>
      <c r="BG20" s="44">
        <v>158</v>
      </c>
      <c r="BH20" s="44">
        <v>183</v>
      </c>
      <c r="BI20" s="44">
        <v>55</v>
      </c>
      <c r="BJ20" s="44"/>
      <c r="BK20" s="44"/>
      <c r="BL20" s="44"/>
      <c r="BM20" s="44"/>
      <c r="BN20" s="44"/>
      <c r="BO20" s="44"/>
      <c r="BP20" s="44"/>
      <c r="BQ20" s="44"/>
      <c r="BR20" s="44">
        <v>161</v>
      </c>
      <c r="BS20" s="44">
        <v>185</v>
      </c>
      <c r="BT20" s="44">
        <v>249</v>
      </c>
      <c r="BU20" s="44">
        <v>18</v>
      </c>
      <c r="BV20" s="44"/>
      <c r="BW20" s="44"/>
      <c r="BX20" s="44"/>
      <c r="BY20" s="44"/>
      <c r="BZ20" s="44"/>
      <c r="CA20" s="44"/>
      <c r="CB20" s="44"/>
      <c r="CC20" s="44"/>
      <c r="CD20" s="44">
        <v>115</v>
      </c>
      <c r="CE20" s="44">
        <v>138</v>
      </c>
      <c r="CF20" s="44">
        <v>166</v>
      </c>
      <c r="CG20" s="44">
        <v>18</v>
      </c>
      <c r="CH20" s="44"/>
      <c r="CI20" s="44"/>
      <c r="CJ20" s="44"/>
      <c r="CK20" s="19"/>
      <c r="CL20" s="19"/>
      <c r="CM20" s="19"/>
    </row>
    <row r="21" spans="1:93" x14ac:dyDescent="0.4">
      <c r="A21" s="43" t="s">
        <v>81</v>
      </c>
      <c r="BD21" s="44"/>
      <c r="BE21" s="44"/>
      <c r="BF21" s="44"/>
      <c r="BG21" s="44"/>
      <c r="BH21" s="44"/>
      <c r="BI21" s="44"/>
      <c r="BJ21" s="44"/>
      <c r="BK21" s="44"/>
      <c r="BL21" s="44"/>
      <c r="BM21" s="44"/>
      <c r="BN21" s="44"/>
      <c r="BO21" s="44"/>
      <c r="BP21" s="44"/>
      <c r="BQ21" s="44"/>
      <c r="BR21" s="44"/>
      <c r="BS21" s="44"/>
      <c r="BT21" s="44"/>
      <c r="BU21" s="44"/>
      <c r="BV21" s="44">
        <v>1</v>
      </c>
      <c r="BW21" s="44">
        <v>1</v>
      </c>
      <c r="BX21" s="44">
        <v>2</v>
      </c>
      <c r="BY21" s="44">
        <v>1</v>
      </c>
      <c r="BZ21" s="44"/>
      <c r="CA21" s="44">
        <v>7</v>
      </c>
      <c r="CB21" s="44">
        <v>9</v>
      </c>
      <c r="CC21" s="44">
        <v>9</v>
      </c>
      <c r="CD21" s="44">
        <v>3</v>
      </c>
      <c r="CE21" s="44">
        <v>20</v>
      </c>
      <c r="CF21" s="44">
        <v>9</v>
      </c>
      <c r="CG21" s="44">
        <v>10</v>
      </c>
      <c r="CH21" s="44">
        <v>10</v>
      </c>
      <c r="CI21" s="44">
        <v>8</v>
      </c>
      <c r="CJ21" s="44">
        <v>4</v>
      </c>
      <c r="CK21" s="19">
        <v>4</v>
      </c>
      <c r="CL21" s="19">
        <v>9</v>
      </c>
      <c r="CM21" s="19">
        <v>7</v>
      </c>
    </row>
    <row r="22" spans="1:93" x14ac:dyDescent="0.4">
      <c r="A22" s="43" t="s">
        <v>82</v>
      </c>
      <c r="BD22" s="44">
        <v>28</v>
      </c>
      <c r="BE22" s="44">
        <v>38</v>
      </c>
      <c r="BF22" s="44">
        <v>23</v>
      </c>
      <c r="BG22" s="44">
        <v>17</v>
      </c>
      <c r="BH22" s="44">
        <v>16</v>
      </c>
      <c r="BI22" s="44">
        <v>26</v>
      </c>
      <c r="BJ22" s="44">
        <v>28</v>
      </c>
      <c r="BK22" s="44">
        <v>13</v>
      </c>
      <c r="BL22" s="44">
        <v>21</v>
      </c>
      <c r="BM22" s="44">
        <v>18</v>
      </c>
      <c r="BN22" s="44">
        <v>25</v>
      </c>
      <c r="BO22" s="44">
        <v>18</v>
      </c>
      <c r="BP22" s="44">
        <v>15</v>
      </c>
      <c r="BQ22" s="44">
        <v>27</v>
      </c>
      <c r="BR22" s="44">
        <v>21</v>
      </c>
      <c r="BS22" s="44">
        <v>10</v>
      </c>
      <c r="BT22" s="44">
        <v>18</v>
      </c>
      <c r="BU22" s="44">
        <v>21</v>
      </c>
      <c r="BV22" s="44">
        <v>18</v>
      </c>
      <c r="BW22" s="44">
        <v>7</v>
      </c>
      <c r="BX22" s="44">
        <v>29</v>
      </c>
      <c r="BY22" s="44">
        <v>19</v>
      </c>
      <c r="BZ22" s="44">
        <v>27</v>
      </c>
      <c r="CA22" s="44">
        <v>28</v>
      </c>
      <c r="CB22" s="44">
        <v>27</v>
      </c>
      <c r="CC22" s="44">
        <v>18</v>
      </c>
      <c r="CD22" s="44">
        <v>17</v>
      </c>
      <c r="CE22" s="44">
        <v>12</v>
      </c>
      <c r="CF22" s="44">
        <v>3</v>
      </c>
      <c r="CG22" s="44">
        <v>12</v>
      </c>
      <c r="CH22" s="44">
        <v>23</v>
      </c>
      <c r="CI22" s="44">
        <v>9</v>
      </c>
      <c r="CJ22" s="44">
        <v>5</v>
      </c>
      <c r="CK22" s="19">
        <v>9</v>
      </c>
      <c r="CL22" s="19">
        <v>23</v>
      </c>
      <c r="CM22" s="19">
        <v>9</v>
      </c>
    </row>
    <row r="23" spans="1:93" x14ac:dyDescent="0.4">
      <c r="A23" s="43" t="s">
        <v>87</v>
      </c>
      <c r="BD23" s="44"/>
      <c r="BE23" s="44"/>
      <c r="BF23" s="44"/>
      <c r="BG23" s="44"/>
      <c r="BH23" s="44"/>
      <c r="BI23" s="44"/>
      <c r="BJ23" s="44"/>
      <c r="BK23" s="44"/>
      <c r="BL23" s="44"/>
      <c r="BM23" s="44">
        <v>1</v>
      </c>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19"/>
      <c r="CL23" s="19"/>
      <c r="CM23" s="19">
        <v>1</v>
      </c>
    </row>
    <row r="24" spans="1:93" x14ac:dyDescent="0.4">
      <c r="A24" s="43" t="s">
        <v>83</v>
      </c>
      <c r="BD24" s="44">
        <v>22</v>
      </c>
      <c r="BE24" s="44">
        <v>12</v>
      </c>
      <c r="BF24" s="44">
        <v>5</v>
      </c>
      <c r="BG24" s="44">
        <v>7</v>
      </c>
      <c r="BH24" s="44">
        <v>1</v>
      </c>
      <c r="BI24" s="44">
        <v>6</v>
      </c>
      <c r="BJ24" s="44">
        <v>2</v>
      </c>
      <c r="BK24" s="44">
        <v>4</v>
      </c>
      <c r="BL24" s="44">
        <v>7</v>
      </c>
      <c r="BM24" s="44">
        <v>4</v>
      </c>
      <c r="BN24" s="44">
        <v>3</v>
      </c>
      <c r="BO24" s="44">
        <v>3</v>
      </c>
      <c r="BP24" s="44">
        <v>5</v>
      </c>
      <c r="BQ24" s="44">
        <v>5</v>
      </c>
      <c r="BR24" s="44">
        <v>4</v>
      </c>
      <c r="BS24" s="44">
        <v>2</v>
      </c>
      <c r="BT24" s="44">
        <v>2</v>
      </c>
      <c r="BU24" s="44">
        <v>3</v>
      </c>
      <c r="BV24" s="44">
        <v>6</v>
      </c>
      <c r="BW24" s="44">
        <v>4</v>
      </c>
      <c r="BX24" s="44">
        <v>9</v>
      </c>
      <c r="BY24" s="44">
        <v>3</v>
      </c>
      <c r="BZ24" s="44">
        <v>5</v>
      </c>
      <c r="CA24" s="44">
        <v>5</v>
      </c>
      <c r="CB24" s="44">
        <v>3</v>
      </c>
      <c r="CC24" s="44">
        <v>1</v>
      </c>
      <c r="CD24" s="44"/>
      <c r="CE24" s="44">
        <v>1</v>
      </c>
      <c r="CF24" s="44"/>
      <c r="CG24" s="44"/>
      <c r="CH24" s="44"/>
      <c r="CI24" s="44">
        <v>2</v>
      </c>
      <c r="CJ24" s="44">
        <v>1</v>
      </c>
      <c r="CK24" s="19">
        <v>1</v>
      </c>
      <c r="CL24" s="19"/>
      <c r="CM24" s="19">
        <v>2</v>
      </c>
    </row>
    <row r="25" spans="1:93" x14ac:dyDescent="0.4">
      <c r="A25" s="43" t="s">
        <v>88</v>
      </c>
      <c r="BD25" s="44"/>
      <c r="BE25" s="44"/>
      <c r="BF25" s="44"/>
      <c r="BG25" s="44">
        <v>2</v>
      </c>
      <c r="BH25" s="44"/>
      <c r="BI25" s="44"/>
      <c r="BJ25" s="44"/>
      <c r="BK25" s="44">
        <v>1</v>
      </c>
      <c r="BL25" s="44"/>
      <c r="BM25" s="44"/>
      <c r="BN25" s="44"/>
      <c r="BO25" s="44"/>
      <c r="BP25" s="44"/>
      <c r="BQ25" s="44">
        <v>1</v>
      </c>
      <c r="BR25" s="44">
        <v>1</v>
      </c>
      <c r="BS25" s="44"/>
      <c r="BT25" s="44"/>
      <c r="BU25" s="44">
        <v>1</v>
      </c>
      <c r="BV25" s="44"/>
      <c r="BW25" s="44">
        <v>1</v>
      </c>
      <c r="BX25" s="44"/>
      <c r="BY25" s="44"/>
      <c r="BZ25" s="44">
        <v>1</v>
      </c>
      <c r="CA25" s="44"/>
      <c r="CB25" s="44">
        <v>1</v>
      </c>
      <c r="CC25" s="44">
        <v>1</v>
      </c>
      <c r="CD25" s="44"/>
      <c r="CE25" s="44"/>
      <c r="CF25" s="44"/>
      <c r="CG25" s="44"/>
      <c r="CH25" s="44"/>
      <c r="CI25" s="44"/>
      <c r="CJ25" s="44"/>
      <c r="CK25" s="19"/>
      <c r="CL25" s="19"/>
      <c r="CM25" s="19"/>
    </row>
    <row r="26" spans="1:93" x14ac:dyDescent="0.4">
      <c r="A26" s="43" t="s">
        <v>84</v>
      </c>
      <c r="BD26" s="44"/>
      <c r="BE26" s="44"/>
      <c r="BF26" s="44"/>
      <c r="BG26" s="44"/>
      <c r="BH26" s="44"/>
      <c r="BI26" s="44"/>
      <c r="BJ26" s="44"/>
      <c r="BK26" s="44"/>
      <c r="BL26" s="44"/>
      <c r="BM26" s="44"/>
      <c r="BN26" s="44">
        <v>9</v>
      </c>
      <c r="BO26" s="44">
        <v>5</v>
      </c>
      <c r="BP26" s="44">
        <v>5</v>
      </c>
      <c r="BQ26" s="44">
        <v>6</v>
      </c>
      <c r="BR26" s="44">
        <v>4</v>
      </c>
      <c r="BS26" s="44">
        <v>10</v>
      </c>
      <c r="BT26" s="44">
        <v>1</v>
      </c>
      <c r="BU26" s="44"/>
      <c r="BV26" s="44"/>
      <c r="BW26" s="44">
        <v>2</v>
      </c>
      <c r="BX26" s="44">
        <v>3</v>
      </c>
      <c r="BY26" s="44">
        <v>3</v>
      </c>
      <c r="BZ26" s="44">
        <v>3</v>
      </c>
      <c r="CA26" s="44">
        <v>6</v>
      </c>
      <c r="CB26" s="44">
        <v>7</v>
      </c>
      <c r="CC26" s="44">
        <v>7</v>
      </c>
      <c r="CD26" s="44">
        <v>2</v>
      </c>
      <c r="CE26" s="44">
        <v>5</v>
      </c>
      <c r="CF26" s="44">
        <v>6</v>
      </c>
      <c r="CG26" s="44">
        <v>25</v>
      </c>
      <c r="CH26" s="44">
        <v>18</v>
      </c>
      <c r="CI26" s="44">
        <v>7</v>
      </c>
      <c r="CJ26" s="44">
        <v>8</v>
      </c>
      <c r="CK26" s="19">
        <v>5</v>
      </c>
      <c r="CL26" s="19">
        <v>9</v>
      </c>
      <c r="CM26" s="19">
        <v>6</v>
      </c>
    </row>
    <row r="27" spans="1:93" x14ac:dyDescent="0.4">
      <c r="A27" s="43" t="s">
        <v>85</v>
      </c>
      <c r="BD27" s="44"/>
      <c r="BE27" s="44"/>
      <c r="BF27" s="44"/>
      <c r="BG27" s="44"/>
      <c r="BH27" s="44"/>
      <c r="BI27" s="44"/>
      <c r="BJ27" s="44"/>
      <c r="BK27" s="44"/>
      <c r="BL27" s="44"/>
      <c r="BM27" s="44">
        <v>1</v>
      </c>
      <c r="BN27" s="44">
        <v>4</v>
      </c>
      <c r="BO27" s="44"/>
      <c r="BP27" s="44">
        <v>1</v>
      </c>
      <c r="BQ27" s="44"/>
      <c r="BR27" s="44">
        <v>4</v>
      </c>
      <c r="BS27" s="44"/>
      <c r="BT27" s="44"/>
      <c r="BU27" s="44"/>
      <c r="BV27" s="44">
        <v>1</v>
      </c>
      <c r="BW27" s="44">
        <v>2</v>
      </c>
      <c r="BX27" s="44">
        <v>1</v>
      </c>
      <c r="BY27" s="44">
        <v>1</v>
      </c>
      <c r="BZ27" s="44"/>
      <c r="CA27" s="44"/>
      <c r="CB27" s="44">
        <v>1</v>
      </c>
      <c r="CC27" s="44"/>
      <c r="CD27" s="44">
        <v>1</v>
      </c>
      <c r="CE27" s="44">
        <v>1</v>
      </c>
      <c r="CF27" s="44"/>
      <c r="CG27" s="44"/>
      <c r="CH27" s="44"/>
      <c r="CI27" s="44">
        <v>1</v>
      </c>
      <c r="CJ27" s="44">
        <v>2</v>
      </c>
      <c r="CK27" s="19"/>
      <c r="CL27" s="19"/>
      <c r="CM27" s="19"/>
    </row>
    <row r="28" spans="1:93" x14ac:dyDescent="0.4">
      <c r="A28" s="43" t="s">
        <v>86</v>
      </c>
      <c r="BD28" s="44">
        <v>19</v>
      </c>
      <c r="BE28" s="44">
        <v>16</v>
      </c>
      <c r="BF28" s="44">
        <v>7</v>
      </c>
      <c r="BG28" s="44">
        <v>5</v>
      </c>
      <c r="BH28" s="44">
        <v>8</v>
      </c>
      <c r="BI28" s="44">
        <v>7</v>
      </c>
      <c r="BJ28" s="44">
        <v>10</v>
      </c>
      <c r="BK28" s="44">
        <v>7</v>
      </c>
      <c r="BL28" s="44">
        <v>18</v>
      </c>
      <c r="BM28" s="44">
        <v>10</v>
      </c>
      <c r="BN28" s="44">
        <v>3</v>
      </c>
      <c r="BO28" s="44">
        <v>6</v>
      </c>
      <c r="BP28" s="44">
        <v>5</v>
      </c>
      <c r="BQ28" s="44">
        <v>13</v>
      </c>
      <c r="BR28" s="44">
        <v>4</v>
      </c>
      <c r="BS28" s="44">
        <v>1</v>
      </c>
      <c r="BT28" s="44">
        <v>2</v>
      </c>
      <c r="BU28" s="44">
        <v>12</v>
      </c>
      <c r="BV28" s="44"/>
      <c r="BW28" s="44">
        <v>8</v>
      </c>
      <c r="BX28" s="44">
        <v>8</v>
      </c>
      <c r="BY28" s="44">
        <v>2</v>
      </c>
      <c r="BZ28" s="44">
        <v>9</v>
      </c>
      <c r="CA28" s="44">
        <v>3</v>
      </c>
      <c r="CB28" s="44">
        <v>2</v>
      </c>
      <c r="CC28" s="44">
        <v>3</v>
      </c>
      <c r="CD28" s="44"/>
      <c r="CE28" s="44">
        <v>1</v>
      </c>
      <c r="CF28" s="44"/>
      <c r="CG28" s="44">
        <v>1</v>
      </c>
      <c r="CH28" s="44">
        <v>1</v>
      </c>
      <c r="CI28" s="44"/>
      <c r="CJ28" s="44">
        <v>3</v>
      </c>
      <c r="CK28" s="13">
        <v>2</v>
      </c>
    </row>
    <row r="30" spans="1:93" x14ac:dyDescent="0.4">
      <c r="A30" s="13" t="s">
        <v>79</v>
      </c>
      <c r="BD30" s="13">
        <f t="shared" ref="BD30:CA30" si="30">BD18+BD19+BD20</f>
        <v>0</v>
      </c>
      <c r="BE30" s="13">
        <f t="shared" si="30"/>
        <v>0</v>
      </c>
      <c r="BF30" s="13">
        <f t="shared" si="30"/>
        <v>247</v>
      </c>
      <c r="BG30" s="13">
        <f t="shared" si="30"/>
        <v>211</v>
      </c>
      <c r="BH30" s="13">
        <f t="shared" si="30"/>
        <v>212</v>
      </c>
      <c r="BI30" s="13">
        <f t="shared" si="30"/>
        <v>62</v>
      </c>
      <c r="BJ30" s="13">
        <f t="shared" si="30"/>
        <v>0</v>
      </c>
      <c r="BK30" s="13">
        <f t="shared" si="30"/>
        <v>0</v>
      </c>
      <c r="BL30" s="13">
        <f t="shared" si="30"/>
        <v>0</v>
      </c>
      <c r="BM30" s="13">
        <f t="shared" si="30"/>
        <v>0</v>
      </c>
      <c r="BN30" s="13">
        <f t="shared" si="30"/>
        <v>0</v>
      </c>
      <c r="BO30" s="13">
        <f t="shared" si="30"/>
        <v>0</v>
      </c>
      <c r="BP30" s="13">
        <f t="shared" si="30"/>
        <v>0</v>
      </c>
      <c r="BQ30" s="13">
        <f t="shared" si="30"/>
        <v>0</v>
      </c>
      <c r="BR30" s="13">
        <f t="shared" si="30"/>
        <v>225</v>
      </c>
      <c r="BS30" s="13">
        <f t="shared" si="30"/>
        <v>211</v>
      </c>
      <c r="BT30" s="13">
        <f t="shared" si="30"/>
        <v>269</v>
      </c>
      <c r="BU30" s="13">
        <f t="shared" si="30"/>
        <v>18</v>
      </c>
      <c r="BV30" s="13">
        <f t="shared" si="30"/>
        <v>0</v>
      </c>
      <c r="BW30" s="13">
        <f t="shared" si="30"/>
        <v>0</v>
      </c>
      <c r="BX30" s="13">
        <f t="shared" si="30"/>
        <v>0</v>
      </c>
      <c r="BY30" s="13">
        <f t="shared" si="30"/>
        <v>0</v>
      </c>
      <c r="BZ30" s="13">
        <f t="shared" si="30"/>
        <v>0</v>
      </c>
      <c r="CA30" s="13">
        <f t="shared" si="30"/>
        <v>0</v>
      </c>
      <c r="CB30" s="13">
        <f t="shared" ref="CB30:CK30" si="31">CB18+CB19+CB20</f>
        <v>0</v>
      </c>
      <c r="CC30" s="13">
        <f t="shared" si="31"/>
        <v>0</v>
      </c>
      <c r="CD30" s="13">
        <f t="shared" si="31"/>
        <v>236</v>
      </c>
      <c r="CE30" s="13">
        <f t="shared" si="31"/>
        <v>204</v>
      </c>
      <c r="CF30" s="13">
        <f t="shared" si="31"/>
        <v>234</v>
      </c>
      <c r="CG30" s="13">
        <f t="shared" si="31"/>
        <v>18</v>
      </c>
      <c r="CH30" s="13">
        <f t="shared" si="31"/>
        <v>0</v>
      </c>
      <c r="CI30" s="13">
        <f t="shared" si="31"/>
        <v>0</v>
      </c>
      <c r="CJ30" s="13">
        <f t="shared" si="31"/>
        <v>0</v>
      </c>
      <c r="CK30" s="13">
        <f t="shared" si="31"/>
        <v>0</v>
      </c>
      <c r="CL30" s="13">
        <f t="shared" ref="CL30:CM30" si="32">CL18+CL19+CL20</f>
        <v>0</v>
      </c>
      <c r="CM30" s="13">
        <f t="shared" si="32"/>
        <v>0</v>
      </c>
      <c r="CN30" s="18">
        <f>SUM(CB30:CM30)</f>
        <v>692</v>
      </c>
      <c r="CO30" s="19">
        <f>SUM(BP30:CA30)</f>
        <v>723</v>
      </c>
    </row>
    <row r="31" spans="1:93" x14ac:dyDescent="0.4">
      <c r="A31" s="13" t="s">
        <v>81</v>
      </c>
      <c r="BD31" s="13">
        <f>BD21</f>
        <v>0</v>
      </c>
      <c r="BE31" s="13">
        <f t="shared" ref="BE31:CA31" si="33">BE21</f>
        <v>0</v>
      </c>
      <c r="BF31" s="13">
        <f t="shared" si="33"/>
        <v>0</v>
      </c>
      <c r="BG31" s="13">
        <f t="shared" si="33"/>
        <v>0</v>
      </c>
      <c r="BH31" s="13">
        <f t="shared" si="33"/>
        <v>0</v>
      </c>
      <c r="BI31" s="13">
        <f t="shared" si="33"/>
        <v>0</v>
      </c>
      <c r="BJ31" s="13">
        <f t="shared" si="33"/>
        <v>0</v>
      </c>
      <c r="BK31" s="13">
        <f t="shared" si="33"/>
        <v>0</v>
      </c>
      <c r="BL31" s="13">
        <f t="shared" si="33"/>
        <v>0</v>
      </c>
      <c r="BM31" s="13">
        <f t="shared" si="33"/>
        <v>0</v>
      </c>
      <c r="BN31" s="13">
        <f t="shared" si="33"/>
        <v>0</v>
      </c>
      <c r="BO31" s="13">
        <f t="shared" si="33"/>
        <v>0</v>
      </c>
      <c r="BP31" s="13">
        <f t="shared" si="33"/>
        <v>0</v>
      </c>
      <c r="BQ31" s="13">
        <f t="shared" si="33"/>
        <v>0</v>
      </c>
      <c r="BR31" s="13">
        <f t="shared" si="33"/>
        <v>0</v>
      </c>
      <c r="BS31" s="13">
        <f t="shared" si="33"/>
        <v>0</v>
      </c>
      <c r="BT31" s="13">
        <f t="shared" si="33"/>
        <v>0</v>
      </c>
      <c r="BU31" s="13">
        <f t="shared" si="33"/>
        <v>0</v>
      </c>
      <c r="BV31" s="13">
        <f t="shared" si="33"/>
        <v>1</v>
      </c>
      <c r="BW31" s="13">
        <f t="shared" si="33"/>
        <v>1</v>
      </c>
      <c r="BX31" s="13">
        <f t="shared" si="33"/>
        <v>2</v>
      </c>
      <c r="BY31" s="13">
        <f t="shared" si="33"/>
        <v>1</v>
      </c>
      <c r="BZ31" s="13">
        <f t="shared" si="33"/>
        <v>0</v>
      </c>
      <c r="CA31" s="13">
        <f t="shared" si="33"/>
        <v>7</v>
      </c>
      <c r="CB31" s="13">
        <f t="shared" ref="CB31:CK31" si="34">CB21</f>
        <v>9</v>
      </c>
      <c r="CC31" s="13">
        <f t="shared" si="34"/>
        <v>9</v>
      </c>
      <c r="CD31" s="13">
        <f t="shared" si="34"/>
        <v>3</v>
      </c>
      <c r="CE31" s="13">
        <f t="shared" si="34"/>
        <v>20</v>
      </c>
      <c r="CF31" s="13">
        <f t="shared" si="34"/>
        <v>9</v>
      </c>
      <c r="CG31" s="13">
        <f>CG21</f>
        <v>10</v>
      </c>
      <c r="CH31" s="13">
        <f t="shared" si="34"/>
        <v>10</v>
      </c>
      <c r="CI31" s="13">
        <f t="shared" si="34"/>
        <v>8</v>
      </c>
      <c r="CJ31" s="13">
        <f t="shared" si="34"/>
        <v>4</v>
      </c>
      <c r="CK31" s="13">
        <f t="shared" si="34"/>
        <v>4</v>
      </c>
      <c r="CL31" s="13">
        <f t="shared" ref="CL31:CM31" si="35">CL21</f>
        <v>9</v>
      </c>
      <c r="CM31" s="13">
        <f t="shared" si="35"/>
        <v>7</v>
      </c>
      <c r="CN31" s="18">
        <f t="shared" ref="CN31:CN36" si="36">SUM(CB31:CM31)</f>
        <v>102</v>
      </c>
      <c r="CO31" s="19">
        <f t="shared" ref="CO31:CO36" si="37">SUM(BP31:CA31)</f>
        <v>12</v>
      </c>
    </row>
    <row r="32" spans="1:93" x14ac:dyDescent="0.4">
      <c r="A32" s="13" t="s">
        <v>82</v>
      </c>
      <c r="BD32" s="13">
        <f>BD22+BD25</f>
        <v>28</v>
      </c>
      <c r="BE32" s="13">
        <f t="shared" ref="BE32:CA32" si="38">BE22+BE25</f>
        <v>38</v>
      </c>
      <c r="BF32" s="13">
        <f t="shared" si="38"/>
        <v>23</v>
      </c>
      <c r="BG32" s="13">
        <f t="shared" si="38"/>
        <v>19</v>
      </c>
      <c r="BH32" s="13">
        <f t="shared" si="38"/>
        <v>16</v>
      </c>
      <c r="BI32" s="13">
        <f t="shared" si="38"/>
        <v>26</v>
      </c>
      <c r="BJ32" s="13">
        <f t="shared" si="38"/>
        <v>28</v>
      </c>
      <c r="BK32" s="13">
        <f t="shared" si="38"/>
        <v>14</v>
      </c>
      <c r="BL32" s="13">
        <f t="shared" si="38"/>
        <v>21</v>
      </c>
      <c r="BM32" s="13">
        <f t="shared" si="38"/>
        <v>18</v>
      </c>
      <c r="BN32" s="13">
        <f t="shared" si="38"/>
        <v>25</v>
      </c>
      <c r="BO32" s="13">
        <f t="shared" si="38"/>
        <v>18</v>
      </c>
      <c r="BP32" s="13">
        <f t="shared" si="38"/>
        <v>15</v>
      </c>
      <c r="BQ32" s="13">
        <f t="shared" si="38"/>
        <v>28</v>
      </c>
      <c r="BR32" s="13">
        <f t="shared" si="38"/>
        <v>22</v>
      </c>
      <c r="BS32" s="13">
        <f t="shared" si="38"/>
        <v>10</v>
      </c>
      <c r="BT32" s="13">
        <f t="shared" si="38"/>
        <v>18</v>
      </c>
      <c r="BU32" s="13">
        <f t="shared" si="38"/>
        <v>22</v>
      </c>
      <c r="BV32" s="13">
        <f t="shared" si="38"/>
        <v>18</v>
      </c>
      <c r="BW32" s="13">
        <f t="shared" si="38"/>
        <v>8</v>
      </c>
      <c r="BX32" s="13">
        <f t="shared" si="38"/>
        <v>29</v>
      </c>
      <c r="BY32" s="13">
        <f t="shared" si="38"/>
        <v>19</v>
      </c>
      <c r="BZ32" s="13">
        <f t="shared" si="38"/>
        <v>28</v>
      </c>
      <c r="CA32" s="13">
        <f t="shared" si="38"/>
        <v>28</v>
      </c>
      <c r="CB32" s="13">
        <f t="shared" ref="CB32:CK32" si="39">CB22+CB25</f>
        <v>28</v>
      </c>
      <c r="CC32" s="13">
        <f t="shared" si="39"/>
        <v>19</v>
      </c>
      <c r="CD32" s="13">
        <f t="shared" si="39"/>
        <v>17</v>
      </c>
      <c r="CE32" s="13">
        <f t="shared" si="39"/>
        <v>12</v>
      </c>
      <c r="CF32" s="13">
        <f t="shared" si="39"/>
        <v>3</v>
      </c>
      <c r="CG32" s="13">
        <f t="shared" si="39"/>
        <v>12</v>
      </c>
      <c r="CH32" s="13">
        <f t="shared" si="39"/>
        <v>23</v>
      </c>
      <c r="CI32" s="13">
        <f t="shared" si="39"/>
        <v>9</v>
      </c>
      <c r="CJ32" s="13">
        <f t="shared" si="39"/>
        <v>5</v>
      </c>
      <c r="CK32" s="13">
        <f t="shared" si="39"/>
        <v>9</v>
      </c>
      <c r="CL32" s="13">
        <f t="shared" ref="CL32:CM32" si="40">CL22+CL25</f>
        <v>23</v>
      </c>
      <c r="CM32" s="13">
        <f t="shared" si="40"/>
        <v>9</v>
      </c>
      <c r="CN32" s="18">
        <f t="shared" si="36"/>
        <v>169</v>
      </c>
      <c r="CO32" s="19">
        <f t="shared" si="37"/>
        <v>245</v>
      </c>
    </row>
    <row r="33" spans="1:93" x14ac:dyDescent="0.4">
      <c r="A33" s="13" t="s">
        <v>83</v>
      </c>
      <c r="BD33" s="13">
        <f>BD24</f>
        <v>22</v>
      </c>
      <c r="BE33" s="13">
        <f t="shared" ref="BE33:CA33" si="41">BE24</f>
        <v>12</v>
      </c>
      <c r="BF33" s="13">
        <f t="shared" si="41"/>
        <v>5</v>
      </c>
      <c r="BG33" s="13">
        <f t="shared" si="41"/>
        <v>7</v>
      </c>
      <c r="BH33" s="13">
        <f t="shared" si="41"/>
        <v>1</v>
      </c>
      <c r="BI33" s="13">
        <f t="shared" si="41"/>
        <v>6</v>
      </c>
      <c r="BJ33" s="13">
        <f t="shared" si="41"/>
        <v>2</v>
      </c>
      <c r="BK33" s="13">
        <f t="shared" si="41"/>
        <v>4</v>
      </c>
      <c r="BL33" s="13">
        <f t="shared" si="41"/>
        <v>7</v>
      </c>
      <c r="BM33" s="13">
        <f t="shared" si="41"/>
        <v>4</v>
      </c>
      <c r="BN33" s="13">
        <f t="shared" si="41"/>
        <v>3</v>
      </c>
      <c r="BO33" s="13">
        <f t="shared" si="41"/>
        <v>3</v>
      </c>
      <c r="BP33" s="13">
        <f t="shared" si="41"/>
        <v>5</v>
      </c>
      <c r="BQ33" s="13">
        <f t="shared" si="41"/>
        <v>5</v>
      </c>
      <c r="BR33" s="13">
        <f t="shared" si="41"/>
        <v>4</v>
      </c>
      <c r="BS33" s="13">
        <f t="shared" si="41"/>
        <v>2</v>
      </c>
      <c r="BT33" s="13">
        <f t="shared" si="41"/>
        <v>2</v>
      </c>
      <c r="BU33" s="13">
        <f t="shared" si="41"/>
        <v>3</v>
      </c>
      <c r="BV33" s="13">
        <f t="shared" si="41"/>
        <v>6</v>
      </c>
      <c r="BW33" s="13">
        <f t="shared" si="41"/>
        <v>4</v>
      </c>
      <c r="BX33" s="13">
        <f t="shared" si="41"/>
        <v>9</v>
      </c>
      <c r="BY33" s="13">
        <f t="shared" si="41"/>
        <v>3</v>
      </c>
      <c r="BZ33" s="13">
        <f t="shared" si="41"/>
        <v>5</v>
      </c>
      <c r="CA33" s="13">
        <f t="shared" si="41"/>
        <v>5</v>
      </c>
      <c r="CB33" s="13">
        <f t="shared" ref="CB33:CK33" si="42">CB24</f>
        <v>3</v>
      </c>
      <c r="CC33" s="13">
        <f t="shared" si="42"/>
        <v>1</v>
      </c>
      <c r="CD33" s="13">
        <f t="shared" si="42"/>
        <v>0</v>
      </c>
      <c r="CE33" s="13">
        <f t="shared" si="42"/>
        <v>1</v>
      </c>
      <c r="CF33" s="13">
        <f t="shared" si="42"/>
        <v>0</v>
      </c>
      <c r="CG33" s="13">
        <f t="shared" si="42"/>
        <v>0</v>
      </c>
      <c r="CH33" s="13">
        <f t="shared" si="42"/>
        <v>0</v>
      </c>
      <c r="CI33" s="13">
        <f t="shared" si="42"/>
        <v>2</v>
      </c>
      <c r="CJ33" s="13">
        <f t="shared" si="42"/>
        <v>1</v>
      </c>
      <c r="CK33" s="13">
        <f t="shared" si="42"/>
        <v>1</v>
      </c>
      <c r="CL33" s="13">
        <f t="shared" ref="CL33:CM33" si="43">CL24</f>
        <v>0</v>
      </c>
      <c r="CM33" s="13">
        <f t="shared" si="43"/>
        <v>2</v>
      </c>
      <c r="CN33" s="18">
        <f t="shared" si="36"/>
        <v>11</v>
      </c>
      <c r="CO33" s="19">
        <f t="shared" si="37"/>
        <v>53</v>
      </c>
    </row>
    <row r="34" spans="1:93" x14ac:dyDescent="0.4">
      <c r="A34" s="13" t="s">
        <v>90</v>
      </c>
      <c r="BD34" s="13">
        <f>BD26+BD27</f>
        <v>0</v>
      </c>
      <c r="BE34" s="13">
        <f t="shared" ref="BE34:CA34" si="44">BE26+BE27</f>
        <v>0</v>
      </c>
      <c r="BF34" s="13">
        <f t="shared" si="44"/>
        <v>0</v>
      </c>
      <c r="BG34" s="13">
        <f t="shared" si="44"/>
        <v>0</v>
      </c>
      <c r="BH34" s="13">
        <f t="shared" si="44"/>
        <v>0</v>
      </c>
      <c r="BI34" s="13">
        <f t="shared" si="44"/>
        <v>0</v>
      </c>
      <c r="BJ34" s="13">
        <f t="shared" si="44"/>
        <v>0</v>
      </c>
      <c r="BK34" s="13">
        <f t="shared" si="44"/>
        <v>0</v>
      </c>
      <c r="BL34" s="13">
        <f t="shared" si="44"/>
        <v>0</v>
      </c>
      <c r="BM34" s="13">
        <f t="shared" si="44"/>
        <v>1</v>
      </c>
      <c r="BN34" s="13">
        <f t="shared" si="44"/>
        <v>13</v>
      </c>
      <c r="BO34" s="13">
        <f t="shared" si="44"/>
        <v>5</v>
      </c>
      <c r="BP34" s="13">
        <f t="shared" si="44"/>
        <v>6</v>
      </c>
      <c r="BQ34" s="13">
        <f t="shared" si="44"/>
        <v>6</v>
      </c>
      <c r="BR34" s="13">
        <f t="shared" si="44"/>
        <v>8</v>
      </c>
      <c r="BS34" s="13">
        <f t="shared" si="44"/>
        <v>10</v>
      </c>
      <c r="BT34" s="13">
        <f t="shared" si="44"/>
        <v>1</v>
      </c>
      <c r="BU34" s="13">
        <f t="shared" si="44"/>
        <v>0</v>
      </c>
      <c r="BV34" s="13">
        <f t="shared" si="44"/>
        <v>1</v>
      </c>
      <c r="BW34" s="13">
        <f t="shared" si="44"/>
        <v>4</v>
      </c>
      <c r="BX34" s="13">
        <f t="shared" si="44"/>
        <v>4</v>
      </c>
      <c r="BY34" s="13">
        <f t="shared" si="44"/>
        <v>4</v>
      </c>
      <c r="BZ34" s="13">
        <f t="shared" si="44"/>
        <v>3</v>
      </c>
      <c r="CA34" s="13">
        <f t="shared" si="44"/>
        <v>6</v>
      </c>
      <c r="CB34" s="13">
        <f t="shared" ref="CB34:CK34" si="45">CB26+CB27</f>
        <v>8</v>
      </c>
      <c r="CC34" s="13">
        <f t="shared" si="45"/>
        <v>7</v>
      </c>
      <c r="CD34" s="13">
        <f t="shared" si="45"/>
        <v>3</v>
      </c>
      <c r="CE34" s="13">
        <f t="shared" si="45"/>
        <v>6</v>
      </c>
      <c r="CF34" s="13">
        <f t="shared" si="45"/>
        <v>6</v>
      </c>
      <c r="CG34" s="13">
        <f t="shared" si="45"/>
        <v>25</v>
      </c>
      <c r="CH34" s="13">
        <f t="shared" si="45"/>
        <v>18</v>
      </c>
      <c r="CI34" s="13">
        <f t="shared" si="45"/>
        <v>8</v>
      </c>
      <c r="CJ34" s="13">
        <f t="shared" si="45"/>
        <v>10</v>
      </c>
      <c r="CK34" s="13">
        <f t="shared" si="45"/>
        <v>5</v>
      </c>
      <c r="CL34" s="13">
        <f t="shared" ref="CL34:CM34" si="46">CL26+CL27</f>
        <v>9</v>
      </c>
      <c r="CM34" s="13">
        <f t="shared" si="46"/>
        <v>6</v>
      </c>
      <c r="CN34" s="18">
        <f t="shared" si="36"/>
        <v>111</v>
      </c>
      <c r="CO34" s="19">
        <f t="shared" si="37"/>
        <v>53</v>
      </c>
    </row>
    <row r="35" spans="1:93" x14ac:dyDescent="0.4">
      <c r="A35" s="13" t="s">
        <v>86</v>
      </c>
      <c r="BD35" s="13">
        <f>BD28+BD23</f>
        <v>19</v>
      </c>
      <c r="BE35" s="13">
        <f t="shared" ref="BE35:CA35" si="47">BE28+BE23</f>
        <v>16</v>
      </c>
      <c r="BF35" s="13">
        <f t="shared" si="47"/>
        <v>7</v>
      </c>
      <c r="BG35" s="13">
        <f t="shared" si="47"/>
        <v>5</v>
      </c>
      <c r="BH35" s="13">
        <f t="shared" si="47"/>
        <v>8</v>
      </c>
      <c r="BI35" s="13">
        <f t="shared" si="47"/>
        <v>7</v>
      </c>
      <c r="BJ35" s="13">
        <f t="shared" si="47"/>
        <v>10</v>
      </c>
      <c r="BK35" s="13">
        <f t="shared" si="47"/>
        <v>7</v>
      </c>
      <c r="BL35" s="13">
        <f t="shared" si="47"/>
        <v>18</v>
      </c>
      <c r="BM35" s="13">
        <f t="shared" si="47"/>
        <v>11</v>
      </c>
      <c r="BN35" s="13">
        <f t="shared" si="47"/>
        <v>3</v>
      </c>
      <c r="BO35" s="13">
        <f t="shared" si="47"/>
        <v>6</v>
      </c>
      <c r="BP35" s="13">
        <f t="shared" si="47"/>
        <v>5</v>
      </c>
      <c r="BQ35" s="13">
        <f t="shared" si="47"/>
        <v>13</v>
      </c>
      <c r="BR35" s="13">
        <f t="shared" si="47"/>
        <v>4</v>
      </c>
      <c r="BS35" s="13">
        <f t="shared" si="47"/>
        <v>1</v>
      </c>
      <c r="BT35" s="13">
        <f t="shared" si="47"/>
        <v>2</v>
      </c>
      <c r="BU35" s="13">
        <f t="shared" si="47"/>
        <v>12</v>
      </c>
      <c r="BV35" s="13">
        <f t="shared" si="47"/>
        <v>0</v>
      </c>
      <c r="BW35" s="13">
        <f t="shared" si="47"/>
        <v>8</v>
      </c>
      <c r="BX35" s="13">
        <f t="shared" si="47"/>
        <v>8</v>
      </c>
      <c r="BY35" s="13">
        <f t="shared" si="47"/>
        <v>2</v>
      </c>
      <c r="BZ35" s="13">
        <f t="shared" si="47"/>
        <v>9</v>
      </c>
      <c r="CA35" s="13">
        <f t="shared" si="47"/>
        <v>3</v>
      </c>
      <c r="CB35" s="13">
        <f t="shared" ref="CB35:CK35" si="48">CB28+CB23</f>
        <v>2</v>
      </c>
      <c r="CC35" s="13">
        <f t="shared" si="48"/>
        <v>3</v>
      </c>
      <c r="CD35" s="13">
        <f t="shared" si="48"/>
        <v>0</v>
      </c>
      <c r="CE35" s="13">
        <f t="shared" si="48"/>
        <v>1</v>
      </c>
      <c r="CF35" s="13">
        <f t="shared" si="48"/>
        <v>0</v>
      </c>
      <c r="CG35" s="13">
        <f t="shared" si="48"/>
        <v>1</v>
      </c>
      <c r="CH35" s="13">
        <f t="shared" si="48"/>
        <v>1</v>
      </c>
      <c r="CI35" s="13">
        <f t="shared" si="48"/>
        <v>0</v>
      </c>
      <c r="CJ35" s="13">
        <f t="shared" si="48"/>
        <v>3</v>
      </c>
      <c r="CK35" s="13">
        <f t="shared" si="48"/>
        <v>2</v>
      </c>
      <c r="CL35" s="13">
        <f t="shared" ref="CL35:CM35" si="49">CL28+CL23</f>
        <v>0</v>
      </c>
      <c r="CM35" s="13">
        <f t="shared" si="49"/>
        <v>1</v>
      </c>
      <c r="CN35" s="18">
        <f t="shared" si="36"/>
        <v>14</v>
      </c>
      <c r="CO35" s="19">
        <f t="shared" si="37"/>
        <v>67</v>
      </c>
    </row>
    <row r="36" spans="1:93" x14ac:dyDescent="0.4">
      <c r="BD36" s="13">
        <f>SUM(BD30:BD35)</f>
        <v>69</v>
      </c>
      <c r="BE36" s="13">
        <f t="shared" ref="BE36:CA36" si="50">SUM(BE30:BE35)</f>
        <v>66</v>
      </c>
      <c r="BF36" s="13">
        <f t="shared" si="50"/>
        <v>282</v>
      </c>
      <c r="BG36" s="13">
        <f t="shared" si="50"/>
        <v>242</v>
      </c>
      <c r="BH36" s="13">
        <f t="shared" si="50"/>
        <v>237</v>
      </c>
      <c r="BI36" s="13">
        <f t="shared" si="50"/>
        <v>101</v>
      </c>
      <c r="BJ36" s="13">
        <f t="shared" si="50"/>
        <v>40</v>
      </c>
      <c r="BK36" s="13">
        <f t="shared" si="50"/>
        <v>25</v>
      </c>
      <c r="BL36" s="13">
        <f t="shared" si="50"/>
        <v>46</v>
      </c>
      <c r="BM36" s="13">
        <f t="shared" si="50"/>
        <v>34</v>
      </c>
      <c r="BN36" s="13">
        <f t="shared" si="50"/>
        <v>44</v>
      </c>
      <c r="BO36" s="13">
        <f t="shared" si="50"/>
        <v>32</v>
      </c>
      <c r="BP36" s="13">
        <f t="shared" si="50"/>
        <v>31</v>
      </c>
      <c r="BQ36" s="13">
        <f t="shared" si="50"/>
        <v>52</v>
      </c>
      <c r="BR36" s="13">
        <f t="shared" si="50"/>
        <v>263</v>
      </c>
      <c r="BS36" s="13">
        <f t="shared" si="50"/>
        <v>234</v>
      </c>
      <c r="BT36" s="13">
        <f t="shared" si="50"/>
        <v>292</v>
      </c>
      <c r="BU36" s="13">
        <f t="shared" si="50"/>
        <v>55</v>
      </c>
      <c r="BV36" s="13">
        <f t="shared" si="50"/>
        <v>26</v>
      </c>
      <c r="BW36" s="13">
        <f t="shared" si="50"/>
        <v>25</v>
      </c>
      <c r="BX36" s="13">
        <f t="shared" si="50"/>
        <v>52</v>
      </c>
      <c r="BY36" s="13">
        <f t="shared" si="50"/>
        <v>29</v>
      </c>
      <c r="BZ36" s="13">
        <f t="shared" si="50"/>
        <v>45</v>
      </c>
      <c r="CA36" s="13">
        <f t="shared" si="50"/>
        <v>49</v>
      </c>
      <c r="CB36" s="13">
        <f t="shared" ref="CB36:CK36" si="51">SUM(CB30:CB35)</f>
        <v>50</v>
      </c>
      <c r="CC36" s="13">
        <f t="shared" si="51"/>
        <v>39</v>
      </c>
      <c r="CD36" s="13">
        <f t="shared" si="51"/>
        <v>259</v>
      </c>
      <c r="CE36" s="13">
        <f t="shared" si="51"/>
        <v>244</v>
      </c>
      <c r="CF36" s="13">
        <f t="shared" si="51"/>
        <v>252</v>
      </c>
      <c r="CG36" s="13">
        <f t="shared" si="51"/>
        <v>66</v>
      </c>
      <c r="CH36" s="13">
        <f t="shared" si="51"/>
        <v>52</v>
      </c>
      <c r="CI36" s="13">
        <f t="shared" si="51"/>
        <v>27</v>
      </c>
      <c r="CJ36" s="13">
        <f t="shared" si="51"/>
        <v>23</v>
      </c>
      <c r="CK36" s="13">
        <f t="shared" si="51"/>
        <v>21</v>
      </c>
      <c r="CL36" s="13">
        <f t="shared" ref="CL36:CM36" si="52">SUM(CL30:CL35)</f>
        <v>41</v>
      </c>
      <c r="CM36" s="13">
        <f t="shared" si="52"/>
        <v>25</v>
      </c>
      <c r="CN36" s="18">
        <f t="shared" si="36"/>
        <v>1099</v>
      </c>
      <c r="CO36" s="19">
        <f t="shared" si="37"/>
        <v>1153</v>
      </c>
    </row>
    <row r="38" spans="1:93" x14ac:dyDescent="0.4">
      <c r="A38" s="13" t="s">
        <v>51</v>
      </c>
      <c r="BD38" s="13">
        <f>BD45</f>
        <v>0</v>
      </c>
      <c r="BE38" s="13">
        <f t="shared" ref="BE38:CA38" si="53">BE45</f>
        <v>0</v>
      </c>
      <c r="BF38" s="13">
        <f t="shared" si="53"/>
        <v>0</v>
      </c>
      <c r="BG38" s="13">
        <f t="shared" si="53"/>
        <v>47</v>
      </c>
      <c r="BH38" s="13">
        <f t="shared" si="53"/>
        <v>16</v>
      </c>
      <c r="BI38" s="13">
        <f t="shared" si="53"/>
        <v>0</v>
      </c>
      <c r="BJ38" s="13">
        <f t="shared" si="53"/>
        <v>0</v>
      </c>
      <c r="BK38" s="13">
        <f t="shared" si="53"/>
        <v>0</v>
      </c>
      <c r="BL38" s="13">
        <f t="shared" si="53"/>
        <v>0</v>
      </c>
      <c r="BM38" s="13">
        <f t="shared" si="53"/>
        <v>0</v>
      </c>
      <c r="BN38" s="13">
        <f t="shared" si="53"/>
        <v>0</v>
      </c>
      <c r="BO38" s="13">
        <f t="shared" si="53"/>
        <v>0</v>
      </c>
      <c r="BP38" s="13">
        <f t="shared" si="53"/>
        <v>0</v>
      </c>
      <c r="BQ38" s="13">
        <f t="shared" si="53"/>
        <v>0</v>
      </c>
      <c r="BR38" s="13">
        <f t="shared" si="53"/>
        <v>0</v>
      </c>
      <c r="BS38" s="13">
        <f t="shared" si="53"/>
        <v>68</v>
      </c>
      <c r="BT38" s="13">
        <f t="shared" si="53"/>
        <v>35</v>
      </c>
      <c r="BU38" s="13">
        <f t="shared" si="53"/>
        <v>0</v>
      </c>
      <c r="BV38" s="13">
        <f t="shared" si="53"/>
        <v>0</v>
      </c>
      <c r="BW38" s="13">
        <f t="shared" si="53"/>
        <v>0</v>
      </c>
      <c r="BX38" s="13">
        <f t="shared" si="53"/>
        <v>0</v>
      </c>
      <c r="BY38" s="13">
        <f t="shared" si="53"/>
        <v>0</v>
      </c>
      <c r="BZ38" s="13">
        <f t="shared" si="53"/>
        <v>0</v>
      </c>
      <c r="CA38" s="13">
        <f t="shared" si="53"/>
        <v>0</v>
      </c>
      <c r="CB38" s="13">
        <f t="shared" ref="CB38:CK38" si="54">CB45</f>
        <v>0</v>
      </c>
      <c r="CC38" s="13">
        <f t="shared" si="54"/>
        <v>0</v>
      </c>
      <c r="CD38" s="13">
        <f t="shared" si="54"/>
        <v>0</v>
      </c>
      <c r="CE38" s="13">
        <f t="shared" si="54"/>
        <v>83</v>
      </c>
      <c r="CF38" s="13">
        <f t="shared" si="54"/>
        <v>0</v>
      </c>
      <c r="CG38" s="13">
        <f t="shared" si="54"/>
        <v>0</v>
      </c>
      <c r="CH38" s="13">
        <f t="shared" si="54"/>
        <v>0</v>
      </c>
      <c r="CI38" s="13">
        <f t="shared" si="54"/>
        <v>0</v>
      </c>
      <c r="CJ38" s="13">
        <f t="shared" si="54"/>
        <v>0</v>
      </c>
      <c r="CK38" s="13">
        <f t="shared" si="54"/>
        <v>0</v>
      </c>
      <c r="CL38" s="13">
        <f t="shared" ref="CL38:CM38" si="55">CL45</f>
        <v>0</v>
      </c>
      <c r="CM38" s="13">
        <f t="shared" si="55"/>
        <v>0</v>
      </c>
      <c r="CN38" s="18">
        <f t="shared" ref="CN38:CN41" si="56">SUM(CB38:CM38)</f>
        <v>83</v>
      </c>
      <c r="CO38" s="19">
        <f t="shared" ref="CO38:CO41" si="57">SUM(BP38:CA38)</f>
        <v>103</v>
      </c>
    </row>
    <row r="39" spans="1:93" x14ac:dyDescent="0.4">
      <c r="A39" s="13" t="s">
        <v>39</v>
      </c>
      <c r="BD39" s="13">
        <f>BD46</f>
        <v>0</v>
      </c>
      <c r="BE39" s="13">
        <f t="shared" ref="BE39:CA39" si="58">BE46</f>
        <v>0</v>
      </c>
      <c r="BF39" s="13">
        <f t="shared" si="58"/>
        <v>70</v>
      </c>
      <c r="BG39" s="13">
        <f t="shared" si="58"/>
        <v>0</v>
      </c>
      <c r="BH39" s="13">
        <f t="shared" si="58"/>
        <v>0</v>
      </c>
      <c r="BI39" s="13">
        <f t="shared" si="58"/>
        <v>0</v>
      </c>
      <c r="BJ39" s="13">
        <f t="shared" si="58"/>
        <v>0</v>
      </c>
      <c r="BK39" s="13">
        <f t="shared" si="58"/>
        <v>0</v>
      </c>
      <c r="BL39" s="13">
        <f t="shared" si="58"/>
        <v>0</v>
      </c>
      <c r="BM39" s="13">
        <f t="shared" si="58"/>
        <v>0</v>
      </c>
      <c r="BN39" s="13">
        <f t="shared" si="58"/>
        <v>0</v>
      </c>
      <c r="BO39" s="13">
        <f t="shared" si="58"/>
        <v>0</v>
      </c>
      <c r="BP39" s="13">
        <f t="shared" si="58"/>
        <v>0</v>
      </c>
      <c r="BQ39" s="13">
        <f t="shared" si="58"/>
        <v>0</v>
      </c>
      <c r="BR39" s="13">
        <f t="shared" si="58"/>
        <v>27</v>
      </c>
      <c r="BS39" s="13">
        <f t="shared" si="58"/>
        <v>18</v>
      </c>
      <c r="BT39" s="13">
        <f t="shared" si="58"/>
        <v>0</v>
      </c>
      <c r="BU39" s="13">
        <f t="shared" si="58"/>
        <v>0</v>
      </c>
      <c r="BV39" s="13">
        <f t="shared" si="58"/>
        <v>0</v>
      </c>
      <c r="BW39" s="13">
        <f t="shared" si="58"/>
        <v>0</v>
      </c>
      <c r="BX39" s="13">
        <f t="shared" si="58"/>
        <v>0</v>
      </c>
      <c r="BY39" s="13">
        <f t="shared" si="58"/>
        <v>0</v>
      </c>
      <c r="BZ39" s="13">
        <f t="shared" si="58"/>
        <v>0</v>
      </c>
      <c r="CA39" s="13">
        <f t="shared" si="58"/>
        <v>0</v>
      </c>
      <c r="CB39" s="13">
        <f t="shared" ref="CB39:CK39" si="59">CB46</f>
        <v>0</v>
      </c>
      <c r="CC39" s="13">
        <f t="shared" si="59"/>
        <v>0</v>
      </c>
      <c r="CD39" s="13">
        <f t="shared" si="59"/>
        <v>0</v>
      </c>
      <c r="CE39" s="13">
        <f t="shared" si="59"/>
        <v>30</v>
      </c>
      <c r="CF39" s="13">
        <f t="shared" si="59"/>
        <v>0</v>
      </c>
      <c r="CG39" s="13">
        <f t="shared" si="59"/>
        <v>0</v>
      </c>
      <c r="CH39" s="13">
        <f t="shared" si="59"/>
        <v>0</v>
      </c>
      <c r="CI39" s="13">
        <f t="shared" si="59"/>
        <v>0</v>
      </c>
      <c r="CJ39" s="13">
        <f t="shared" si="59"/>
        <v>0</v>
      </c>
      <c r="CK39" s="13">
        <f t="shared" si="59"/>
        <v>159</v>
      </c>
      <c r="CL39" s="13">
        <f t="shared" ref="CL39:CM39" si="60">CL46</f>
        <v>15</v>
      </c>
      <c r="CM39" s="13">
        <f t="shared" si="60"/>
        <v>4</v>
      </c>
      <c r="CN39" s="18">
        <f t="shared" si="56"/>
        <v>208</v>
      </c>
      <c r="CO39" s="19">
        <f t="shared" si="57"/>
        <v>45</v>
      </c>
    </row>
    <row r="40" spans="1:93" x14ac:dyDescent="0.4">
      <c r="A40" s="13" t="s">
        <v>59</v>
      </c>
      <c r="BD40" s="13">
        <f>BD48+BD49</f>
        <v>5</v>
      </c>
      <c r="BE40" s="13">
        <f t="shared" ref="BE40:CA40" si="61">BE48+BE49</f>
        <v>8</v>
      </c>
      <c r="BF40" s="13">
        <f t="shared" si="61"/>
        <v>0</v>
      </c>
      <c r="BG40" s="13">
        <f t="shared" si="61"/>
        <v>80</v>
      </c>
      <c r="BH40" s="13">
        <f t="shared" si="61"/>
        <v>0</v>
      </c>
      <c r="BI40" s="13">
        <f t="shared" si="61"/>
        <v>0</v>
      </c>
      <c r="BJ40" s="13">
        <f t="shared" si="61"/>
        <v>1</v>
      </c>
      <c r="BK40" s="13">
        <f t="shared" si="61"/>
        <v>0</v>
      </c>
      <c r="BL40" s="13">
        <f t="shared" si="61"/>
        <v>8</v>
      </c>
      <c r="BM40" s="13">
        <f t="shared" si="61"/>
        <v>0</v>
      </c>
      <c r="BN40" s="13">
        <f t="shared" si="61"/>
        <v>0</v>
      </c>
      <c r="BO40" s="13">
        <f t="shared" si="61"/>
        <v>0</v>
      </c>
      <c r="BP40" s="13">
        <f t="shared" si="61"/>
        <v>1</v>
      </c>
      <c r="BQ40" s="13">
        <f t="shared" si="61"/>
        <v>3</v>
      </c>
      <c r="BR40" s="13">
        <f t="shared" si="61"/>
        <v>49</v>
      </c>
      <c r="BS40" s="13">
        <f t="shared" si="61"/>
        <v>12</v>
      </c>
      <c r="BT40" s="13">
        <f t="shared" si="61"/>
        <v>33</v>
      </c>
      <c r="BU40" s="13">
        <f t="shared" si="61"/>
        <v>1</v>
      </c>
      <c r="BV40" s="13">
        <f t="shared" si="61"/>
        <v>2</v>
      </c>
      <c r="BW40" s="13">
        <f t="shared" si="61"/>
        <v>4</v>
      </c>
      <c r="BX40" s="13">
        <f t="shared" si="61"/>
        <v>2</v>
      </c>
      <c r="BY40" s="13">
        <f t="shared" si="61"/>
        <v>0</v>
      </c>
      <c r="BZ40" s="13">
        <f t="shared" si="61"/>
        <v>3</v>
      </c>
      <c r="CA40" s="13">
        <f t="shared" si="61"/>
        <v>7</v>
      </c>
      <c r="CB40" s="13">
        <f t="shared" ref="CB40:CK40" si="62">CB48+CB49</f>
        <v>3</v>
      </c>
      <c r="CC40" s="13">
        <f t="shared" si="62"/>
        <v>6</v>
      </c>
      <c r="CD40" s="13">
        <f t="shared" si="62"/>
        <v>96</v>
      </c>
      <c r="CE40" s="13">
        <f t="shared" si="62"/>
        <v>22</v>
      </c>
      <c r="CF40" s="13">
        <f t="shared" si="62"/>
        <v>0</v>
      </c>
      <c r="CG40" s="13">
        <f t="shared" si="62"/>
        <v>1</v>
      </c>
      <c r="CH40" s="13">
        <f t="shared" si="62"/>
        <v>2</v>
      </c>
      <c r="CI40" s="13">
        <f t="shared" si="62"/>
        <v>2</v>
      </c>
      <c r="CJ40" s="13">
        <f t="shared" si="62"/>
        <v>6</v>
      </c>
      <c r="CK40" s="13">
        <f t="shared" si="62"/>
        <v>0</v>
      </c>
      <c r="CL40" s="13">
        <f t="shared" ref="CL40:CM40" si="63">CL48+CL49</f>
        <v>6</v>
      </c>
      <c r="CM40" s="13">
        <f t="shared" si="63"/>
        <v>4</v>
      </c>
      <c r="CN40" s="18">
        <f t="shared" si="56"/>
        <v>148</v>
      </c>
      <c r="CO40" s="19">
        <f t="shared" si="57"/>
        <v>117</v>
      </c>
    </row>
    <row r="41" spans="1:93" x14ac:dyDescent="0.4">
      <c r="A41" s="13" t="s">
        <v>49</v>
      </c>
      <c r="BD41" s="13">
        <f>BD50+BD51</f>
        <v>17</v>
      </c>
      <c r="BE41" s="13">
        <f t="shared" ref="BE41:CA41" si="64">BE50+BE51</f>
        <v>11</v>
      </c>
      <c r="BF41" s="13">
        <f t="shared" si="64"/>
        <v>57</v>
      </c>
      <c r="BG41" s="13">
        <f t="shared" si="64"/>
        <v>45</v>
      </c>
      <c r="BH41" s="13">
        <f t="shared" si="64"/>
        <v>31</v>
      </c>
      <c r="BI41" s="13">
        <f t="shared" si="64"/>
        <v>22</v>
      </c>
      <c r="BJ41" s="13">
        <f t="shared" si="64"/>
        <v>6</v>
      </c>
      <c r="BK41" s="13">
        <f t="shared" si="64"/>
        <v>0</v>
      </c>
      <c r="BL41" s="13">
        <f t="shared" si="64"/>
        <v>9</v>
      </c>
      <c r="BM41" s="13">
        <f t="shared" si="64"/>
        <v>0</v>
      </c>
      <c r="BN41" s="13">
        <f t="shared" si="64"/>
        <v>0</v>
      </c>
      <c r="BO41" s="13">
        <f t="shared" si="64"/>
        <v>0</v>
      </c>
      <c r="BP41" s="13">
        <f t="shared" si="64"/>
        <v>2</v>
      </c>
      <c r="BQ41" s="13">
        <f t="shared" si="64"/>
        <v>8</v>
      </c>
      <c r="BR41" s="13">
        <f t="shared" si="64"/>
        <v>79</v>
      </c>
      <c r="BS41" s="13">
        <f t="shared" si="64"/>
        <v>39</v>
      </c>
      <c r="BT41" s="13">
        <f t="shared" si="64"/>
        <v>71</v>
      </c>
      <c r="BU41" s="13">
        <f t="shared" si="64"/>
        <v>9</v>
      </c>
      <c r="BV41" s="13">
        <f t="shared" si="64"/>
        <v>2</v>
      </c>
      <c r="BW41" s="13">
        <f t="shared" si="64"/>
        <v>4</v>
      </c>
      <c r="BX41" s="13">
        <f t="shared" si="64"/>
        <v>5</v>
      </c>
      <c r="BY41" s="13">
        <f t="shared" si="64"/>
        <v>4</v>
      </c>
      <c r="BZ41" s="13">
        <f t="shared" si="64"/>
        <v>4</v>
      </c>
      <c r="CA41" s="13">
        <f t="shared" si="64"/>
        <v>3</v>
      </c>
      <c r="CB41" s="13">
        <f t="shared" ref="CB41:CK41" si="65">CB50+CB51</f>
        <v>8</v>
      </c>
      <c r="CC41" s="13">
        <f t="shared" si="65"/>
        <v>9</v>
      </c>
      <c r="CD41" s="13">
        <f t="shared" si="65"/>
        <v>37</v>
      </c>
      <c r="CE41" s="13">
        <f t="shared" si="65"/>
        <v>0</v>
      </c>
      <c r="CF41" s="13">
        <f t="shared" si="65"/>
        <v>106</v>
      </c>
      <c r="CG41" s="13">
        <f t="shared" si="65"/>
        <v>8</v>
      </c>
      <c r="CH41" s="13">
        <f t="shared" si="65"/>
        <v>10</v>
      </c>
      <c r="CI41" s="13">
        <f t="shared" si="65"/>
        <v>4</v>
      </c>
      <c r="CJ41" s="13">
        <f t="shared" si="65"/>
        <v>1</v>
      </c>
      <c r="CK41" s="13">
        <f t="shared" si="65"/>
        <v>8</v>
      </c>
      <c r="CL41" s="13">
        <f t="shared" ref="CL41:CM41" si="66">CL50+CL51</f>
        <v>16</v>
      </c>
      <c r="CM41" s="13">
        <f t="shared" si="66"/>
        <v>15</v>
      </c>
      <c r="CN41" s="18">
        <f t="shared" si="56"/>
        <v>222</v>
      </c>
      <c r="CO41" s="19">
        <f t="shared" si="57"/>
        <v>230</v>
      </c>
    </row>
    <row r="43" spans="1:93" x14ac:dyDescent="0.4">
      <c r="A43" s="13" t="s">
        <v>60</v>
      </c>
      <c r="BD43" s="13" t="s">
        <v>91</v>
      </c>
      <c r="BE43" s="13" t="s">
        <v>92</v>
      </c>
      <c r="BF43" s="13" t="s">
        <v>93</v>
      </c>
      <c r="BG43" s="13" t="s">
        <v>94</v>
      </c>
      <c r="BH43" s="13" t="s">
        <v>95</v>
      </c>
      <c r="BI43" s="13" t="s">
        <v>96</v>
      </c>
      <c r="BJ43" s="13" t="s">
        <v>61</v>
      </c>
      <c r="BK43" s="13" t="s">
        <v>62</v>
      </c>
      <c r="BL43" s="13" t="s">
        <v>63</v>
      </c>
      <c r="BM43" s="13" t="s">
        <v>64</v>
      </c>
      <c r="BN43" s="13" t="s">
        <v>65</v>
      </c>
      <c r="BO43" s="13" t="s">
        <v>66</v>
      </c>
      <c r="BP43" s="13" t="s">
        <v>67</v>
      </c>
      <c r="BQ43" s="13" t="s">
        <v>68</v>
      </c>
      <c r="BR43" s="13" t="s">
        <v>69</v>
      </c>
      <c r="BS43" s="13" t="s">
        <v>70</v>
      </c>
      <c r="BT43" s="13" t="s">
        <v>71</v>
      </c>
      <c r="BU43" s="13" t="s">
        <v>72</v>
      </c>
      <c r="BV43" s="13" t="s">
        <v>73</v>
      </c>
      <c r="BW43" s="13" t="s">
        <v>74</v>
      </c>
      <c r="BX43" s="13" t="s">
        <v>75</v>
      </c>
      <c r="BY43" s="13" t="s">
        <v>76</v>
      </c>
      <c r="BZ43" s="13" t="s">
        <v>77</v>
      </c>
      <c r="CA43" s="13" t="s">
        <v>78</v>
      </c>
      <c r="CB43" s="13">
        <v>201801</v>
      </c>
      <c r="CC43" s="13">
        <v>201802</v>
      </c>
      <c r="CD43" s="13">
        <v>201803</v>
      </c>
      <c r="CE43" s="13">
        <v>201804</v>
      </c>
      <c r="CF43" s="13">
        <v>201805</v>
      </c>
      <c r="CG43" s="13">
        <v>201806</v>
      </c>
      <c r="CH43" s="13">
        <v>201807</v>
      </c>
      <c r="CI43" s="13">
        <v>201808</v>
      </c>
      <c r="CJ43" s="13">
        <v>201809</v>
      </c>
      <c r="CK43" s="13">
        <v>201810</v>
      </c>
      <c r="CL43" s="13">
        <v>201811</v>
      </c>
      <c r="CM43" s="13">
        <v>201812</v>
      </c>
      <c r="CN43" s="17"/>
    </row>
    <row r="44" spans="1:93" x14ac:dyDescent="0.4">
      <c r="A44" s="13" t="s">
        <v>99</v>
      </c>
      <c r="BD44" s="13">
        <v>13</v>
      </c>
      <c r="BE44" s="13">
        <v>21</v>
      </c>
      <c r="BF44" s="13">
        <v>9</v>
      </c>
      <c r="BG44" s="13">
        <v>9</v>
      </c>
      <c r="BH44" s="13">
        <v>5</v>
      </c>
      <c r="BI44" s="13">
        <v>8</v>
      </c>
      <c r="BJ44" s="13">
        <v>9</v>
      </c>
      <c r="BK44" s="13">
        <v>12</v>
      </c>
      <c r="BL44" s="13">
        <v>15</v>
      </c>
      <c r="BM44" s="13">
        <v>9</v>
      </c>
      <c r="BN44" s="13">
        <v>27</v>
      </c>
      <c r="BO44" s="13">
        <v>17</v>
      </c>
      <c r="BP44" s="13">
        <v>10</v>
      </c>
      <c r="BQ44" s="13">
        <v>12</v>
      </c>
      <c r="BR44" s="13">
        <v>12</v>
      </c>
      <c r="BS44" s="13">
        <v>13</v>
      </c>
      <c r="BT44" s="13">
        <v>12</v>
      </c>
      <c r="BU44" s="13">
        <v>8</v>
      </c>
      <c r="BV44" s="13">
        <v>7</v>
      </c>
      <c r="BW44" s="13">
        <v>9</v>
      </c>
      <c r="BX44" s="13">
        <v>13</v>
      </c>
      <c r="BY44" s="13">
        <v>13</v>
      </c>
      <c r="BZ44" s="13">
        <v>17</v>
      </c>
      <c r="CA44" s="13">
        <v>11</v>
      </c>
      <c r="CB44" s="13">
        <v>9</v>
      </c>
      <c r="CC44" s="13">
        <v>10</v>
      </c>
      <c r="CD44" s="13">
        <v>10</v>
      </c>
      <c r="CE44" s="13">
        <v>27</v>
      </c>
      <c r="CF44" s="13">
        <v>14</v>
      </c>
      <c r="CG44" s="13">
        <v>21</v>
      </c>
      <c r="CH44" s="13">
        <v>20</v>
      </c>
      <c r="CI44" s="13">
        <v>8</v>
      </c>
      <c r="CJ44" s="13">
        <v>9</v>
      </c>
      <c r="CK44" s="13">
        <v>13</v>
      </c>
      <c r="CL44" s="13">
        <v>19</v>
      </c>
      <c r="CM44" s="13">
        <v>6</v>
      </c>
    </row>
    <row r="45" spans="1:93" x14ac:dyDescent="0.4">
      <c r="A45" s="13" t="s">
        <v>51</v>
      </c>
      <c r="BG45" s="13">
        <v>47</v>
      </c>
      <c r="BH45" s="13">
        <v>16</v>
      </c>
      <c r="BS45" s="13">
        <v>68</v>
      </c>
      <c r="BT45" s="13">
        <v>35</v>
      </c>
      <c r="CE45" s="13">
        <v>83</v>
      </c>
    </row>
    <row r="46" spans="1:93" x14ac:dyDescent="0.4">
      <c r="A46" s="13" t="s">
        <v>39</v>
      </c>
      <c r="BF46" s="13">
        <v>70</v>
      </c>
      <c r="BR46" s="13">
        <v>27</v>
      </c>
      <c r="BS46" s="13">
        <v>18</v>
      </c>
      <c r="CE46" s="13">
        <v>30</v>
      </c>
      <c r="CK46" s="13">
        <v>159</v>
      </c>
      <c r="CL46" s="13">
        <v>15</v>
      </c>
      <c r="CM46" s="13">
        <v>4</v>
      </c>
    </row>
    <row r="47" spans="1:93" x14ac:dyDescent="0.4">
      <c r="A47" s="13" t="s">
        <v>58</v>
      </c>
      <c r="BH47" s="13">
        <v>46</v>
      </c>
      <c r="BS47" s="13">
        <v>38</v>
      </c>
      <c r="BT47" s="13">
        <v>16</v>
      </c>
      <c r="CF47" s="13">
        <v>46</v>
      </c>
    </row>
    <row r="48" spans="1:93" x14ac:dyDescent="0.4">
      <c r="A48" s="13" t="s">
        <v>59</v>
      </c>
      <c r="BD48" s="13">
        <v>5</v>
      </c>
      <c r="BE48" s="13">
        <v>8</v>
      </c>
      <c r="BJ48" s="13">
        <v>1</v>
      </c>
      <c r="BL48" s="13">
        <v>8</v>
      </c>
      <c r="BP48" s="13">
        <v>1</v>
      </c>
      <c r="BQ48" s="13">
        <v>3</v>
      </c>
      <c r="BR48" s="13">
        <v>49</v>
      </c>
      <c r="BS48" s="13">
        <v>12</v>
      </c>
      <c r="BT48" s="13">
        <v>33</v>
      </c>
      <c r="BU48" s="13">
        <v>1</v>
      </c>
      <c r="BV48" s="13">
        <v>2</v>
      </c>
      <c r="BW48" s="13">
        <v>4</v>
      </c>
      <c r="BX48" s="13">
        <v>2</v>
      </c>
      <c r="BZ48" s="13">
        <v>3</v>
      </c>
      <c r="CA48" s="13">
        <v>7</v>
      </c>
      <c r="CB48" s="13">
        <v>3</v>
      </c>
      <c r="CC48" s="13">
        <v>6</v>
      </c>
      <c r="CD48" s="13">
        <v>96</v>
      </c>
      <c r="CE48" s="13">
        <v>22</v>
      </c>
      <c r="CG48" s="13">
        <v>1</v>
      </c>
      <c r="CH48" s="13">
        <v>2</v>
      </c>
      <c r="CI48" s="13">
        <v>2</v>
      </c>
      <c r="CJ48" s="13">
        <v>6</v>
      </c>
      <c r="CL48" s="13">
        <v>6</v>
      </c>
      <c r="CM48" s="13">
        <v>4</v>
      </c>
    </row>
    <row r="49" spans="1:91" x14ac:dyDescent="0.4">
      <c r="A49" s="13" t="s">
        <v>100</v>
      </c>
      <c r="BG49" s="13">
        <v>80</v>
      </c>
    </row>
    <row r="50" spans="1:91" x14ac:dyDescent="0.4">
      <c r="A50" s="13" t="s">
        <v>49</v>
      </c>
      <c r="BF50" s="13">
        <v>57</v>
      </c>
      <c r="BG50" s="13">
        <v>45</v>
      </c>
      <c r="BH50" s="13">
        <v>31</v>
      </c>
      <c r="BI50" s="13">
        <v>22</v>
      </c>
      <c r="BR50" s="13">
        <v>79</v>
      </c>
      <c r="BS50" s="13">
        <v>39</v>
      </c>
      <c r="BT50" s="13">
        <v>71</v>
      </c>
      <c r="CD50" s="13">
        <v>37</v>
      </c>
      <c r="CF50" s="13">
        <v>106</v>
      </c>
      <c r="CL50" s="13">
        <v>4</v>
      </c>
      <c r="CM50" s="13">
        <v>4</v>
      </c>
    </row>
    <row r="51" spans="1:91" x14ac:dyDescent="0.4">
      <c r="A51" s="13" t="s">
        <v>101</v>
      </c>
      <c r="BD51" s="13">
        <v>17</v>
      </c>
      <c r="BE51" s="13">
        <v>11</v>
      </c>
      <c r="BJ51" s="13">
        <v>6</v>
      </c>
      <c r="BL51" s="13">
        <v>9</v>
      </c>
      <c r="BP51" s="13">
        <v>2</v>
      </c>
      <c r="BQ51" s="13">
        <v>8</v>
      </c>
      <c r="BU51" s="13">
        <v>9</v>
      </c>
      <c r="BV51" s="13">
        <v>2</v>
      </c>
      <c r="BW51" s="13">
        <v>4</v>
      </c>
      <c r="BX51" s="13">
        <v>5</v>
      </c>
      <c r="BY51" s="13">
        <v>4</v>
      </c>
      <c r="BZ51" s="13">
        <v>4</v>
      </c>
      <c r="CA51" s="13">
        <v>3</v>
      </c>
      <c r="CB51" s="13">
        <v>8</v>
      </c>
      <c r="CC51" s="13">
        <v>9</v>
      </c>
      <c r="CG51" s="13">
        <v>8</v>
      </c>
      <c r="CH51" s="13">
        <v>10</v>
      </c>
      <c r="CI51" s="13">
        <v>4</v>
      </c>
      <c r="CJ51" s="13">
        <v>1</v>
      </c>
      <c r="CK51" s="13">
        <v>8</v>
      </c>
      <c r="CL51" s="13">
        <v>12</v>
      </c>
      <c r="CM51" s="13">
        <v>11</v>
      </c>
    </row>
    <row r="52" spans="1:91" x14ac:dyDescent="0.4">
      <c r="A52" s="13" t="s">
        <v>88</v>
      </c>
      <c r="BD52" s="13">
        <v>34</v>
      </c>
      <c r="BE52" s="13">
        <v>26</v>
      </c>
      <c r="BF52" s="13">
        <v>22</v>
      </c>
      <c r="BG52" s="13">
        <v>22</v>
      </c>
      <c r="BH52" s="13">
        <v>17</v>
      </c>
      <c r="BI52" s="13">
        <v>30</v>
      </c>
      <c r="BJ52" s="13">
        <v>24</v>
      </c>
      <c r="BK52" s="13">
        <v>13</v>
      </c>
      <c r="BL52" s="13">
        <v>14</v>
      </c>
      <c r="BM52" s="13">
        <v>25</v>
      </c>
      <c r="BN52" s="13">
        <v>17</v>
      </c>
      <c r="BO52" s="13">
        <v>15</v>
      </c>
      <c r="BP52" s="13">
        <v>18</v>
      </c>
      <c r="BQ52" s="13">
        <v>29</v>
      </c>
      <c r="BR52" s="13">
        <v>26</v>
      </c>
      <c r="BS52" s="13">
        <v>10</v>
      </c>
      <c r="BT52" s="13">
        <v>10</v>
      </c>
      <c r="BU52" s="13">
        <v>19</v>
      </c>
      <c r="BV52" s="13">
        <v>15</v>
      </c>
      <c r="BW52" s="13">
        <v>8</v>
      </c>
      <c r="BX52" s="13">
        <v>32</v>
      </c>
    </row>
    <row r="53" spans="1:91" x14ac:dyDescent="0.4">
      <c r="A53" s="13" t="s">
        <v>102</v>
      </c>
      <c r="BF53" s="13">
        <v>124</v>
      </c>
      <c r="BG53" s="13">
        <v>39</v>
      </c>
      <c r="BH53" s="13">
        <v>122</v>
      </c>
      <c r="BI53" s="13">
        <v>41</v>
      </c>
      <c r="BR53" s="13">
        <v>69</v>
      </c>
      <c r="BS53" s="13">
        <v>36</v>
      </c>
      <c r="BT53" s="13">
        <v>115</v>
      </c>
      <c r="BU53" s="13">
        <v>18</v>
      </c>
      <c r="CD53" s="13">
        <v>103</v>
      </c>
      <c r="CE53" s="13">
        <v>49</v>
      </c>
      <c r="CF53" s="13">
        <v>82</v>
      </c>
      <c r="CG53" s="13">
        <v>18</v>
      </c>
    </row>
    <row r="54" spans="1:91" x14ac:dyDescent="0.4">
      <c r="A54" s="13" t="s">
        <v>103</v>
      </c>
      <c r="BR54" s="13">
        <v>1</v>
      </c>
      <c r="CE54" s="13">
        <v>21</v>
      </c>
    </row>
    <row r="57" spans="1:91" x14ac:dyDescent="0.4">
      <c r="B57" s="13">
        <v>2012</v>
      </c>
      <c r="C57" s="13">
        <v>2012</v>
      </c>
      <c r="D57" s="13">
        <v>2012</v>
      </c>
      <c r="E57" s="13">
        <v>2012</v>
      </c>
      <c r="F57" s="13">
        <v>2013</v>
      </c>
      <c r="G57" s="13">
        <v>2013</v>
      </c>
      <c r="H57" s="13">
        <v>2013</v>
      </c>
      <c r="I57" s="13">
        <v>2013</v>
      </c>
      <c r="J57" s="13">
        <v>2014</v>
      </c>
      <c r="K57" s="13">
        <v>2014</v>
      </c>
      <c r="L57" s="13">
        <v>2014</v>
      </c>
      <c r="M57" s="13">
        <v>2014</v>
      </c>
      <c r="N57" s="13">
        <v>2015</v>
      </c>
      <c r="O57" s="13">
        <v>2015</v>
      </c>
      <c r="P57" s="13">
        <v>2015</v>
      </c>
      <c r="Q57" s="13">
        <v>2015</v>
      </c>
      <c r="R57" s="13">
        <v>2016</v>
      </c>
      <c r="S57" s="13">
        <v>2016</v>
      </c>
      <c r="T57" s="13">
        <v>2016</v>
      </c>
      <c r="U57" s="13">
        <v>2016</v>
      </c>
      <c r="V57" s="13">
        <v>2017</v>
      </c>
      <c r="W57" s="13">
        <v>2017</v>
      </c>
      <c r="X57" s="13">
        <v>2017</v>
      </c>
      <c r="Y57" s="13">
        <v>2017</v>
      </c>
      <c r="Z57" s="13">
        <v>2018</v>
      </c>
      <c r="AA57" s="13">
        <v>2018</v>
      </c>
      <c r="AB57" s="13">
        <v>2018</v>
      </c>
      <c r="AC57" s="13">
        <v>2018</v>
      </c>
    </row>
    <row r="58" spans="1:91" x14ac:dyDescent="0.4">
      <c r="B58" s="13" t="s">
        <v>104</v>
      </c>
      <c r="C58" s="13" t="s">
        <v>105</v>
      </c>
      <c r="D58" s="13" t="s">
        <v>106</v>
      </c>
      <c r="E58" s="13" t="s">
        <v>107</v>
      </c>
      <c r="F58" s="13" t="s">
        <v>104</v>
      </c>
      <c r="G58" s="13" t="s">
        <v>105</v>
      </c>
      <c r="H58" s="13" t="s">
        <v>106</v>
      </c>
      <c r="I58" s="13" t="s">
        <v>107</v>
      </c>
      <c r="J58" s="13" t="s">
        <v>104</v>
      </c>
      <c r="K58" s="13" t="s">
        <v>105</v>
      </c>
      <c r="L58" s="13" t="s">
        <v>106</v>
      </c>
      <c r="M58" s="13" t="s">
        <v>107</v>
      </c>
      <c r="N58" s="13" t="s">
        <v>104</v>
      </c>
      <c r="O58" s="13" t="s">
        <v>105</v>
      </c>
      <c r="P58" s="13" t="s">
        <v>106</v>
      </c>
      <c r="Q58" s="13" t="s">
        <v>107</v>
      </c>
      <c r="R58" s="13" t="s">
        <v>104</v>
      </c>
      <c r="S58" s="13" t="s">
        <v>105</v>
      </c>
      <c r="T58" s="13" t="s">
        <v>106</v>
      </c>
      <c r="U58" s="13" t="s">
        <v>107</v>
      </c>
      <c r="V58" s="13" t="s">
        <v>104</v>
      </c>
      <c r="W58" s="13" t="s">
        <v>105</v>
      </c>
      <c r="X58" s="13" t="s">
        <v>106</v>
      </c>
      <c r="Y58" s="13" t="s">
        <v>107</v>
      </c>
      <c r="Z58" s="13" t="s">
        <v>104</v>
      </c>
      <c r="AA58" s="13" t="s">
        <v>105</v>
      </c>
      <c r="AB58" s="13" t="s">
        <v>106</v>
      </c>
      <c r="AC58" s="13" t="s">
        <v>107</v>
      </c>
    </row>
    <row r="59" spans="1:91" x14ac:dyDescent="0.4">
      <c r="A59" s="13" t="s">
        <v>5</v>
      </c>
      <c r="B59" s="51">
        <f>SUM(H13:J13)</f>
        <v>391</v>
      </c>
      <c r="C59" s="51">
        <f>SUM(K13:M13)</f>
        <v>341</v>
      </c>
      <c r="D59" s="51">
        <f>SUM(N13:P13)</f>
        <v>350</v>
      </c>
      <c r="E59" s="51">
        <f>SUM(Q13:S13)</f>
        <v>341</v>
      </c>
      <c r="F59" s="51">
        <f>SUM(T13:V13)</f>
        <v>299</v>
      </c>
      <c r="G59" s="51">
        <f>SUM(W13:Y13)</f>
        <v>234</v>
      </c>
      <c r="H59" s="51">
        <f>SUM(Z13:AB13)</f>
        <v>483</v>
      </c>
      <c r="I59" s="51">
        <f>SUM(AC13:AE13)</f>
        <v>443</v>
      </c>
      <c r="J59" s="51">
        <f>SUM(AF13:AH13)</f>
        <v>187</v>
      </c>
      <c r="K59" s="51">
        <f>SUM(AI13:AK13)</f>
        <v>180</v>
      </c>
      <c r="L59" s="51">
        <f>SUM(AL13:AN13)</f>
        <v>258</v>
      </c>
      <c r="M59" s="51">
        <f>SUM(AO13:AQ13)</f>
        <v>766</v>
      </c>
      <c r="N59" s="51">
        <f>SUM(AR13:AT13)</f>
        <v>181</v>
      </c>
      <c r="O59" s="51">
        <f>SUM(AU13:AW13)</f>
        <v>240</v>
      </c>
      <c r="P59" s="51">
        <f>SUM(AX13:AZ13)</f>
        <v>219</v>
      </c>
      <c r="Q59" s="51">
        <f>SUM(BA13:BC13)</f>
        <v>231</v>
      </c>
      <c r="R59" s="51">
        <f>SUM(BD13:BF13)</f>
        <v>469</v>
      </c>
      <c r="S59" s="51">
        <f>SUM(BG13:BI13)</f>
        <v>628</v>
      </c>
      <c r="T59" s="51">
        <f>SUM(BJ13:BL13)</f>
        <v>263</v>
      </c>
      <c r="U59" s="51">
        <f>SUM(BM13:BO13)</f>
        <v>258</v>
      </c>
      <c r="V59" s="51">
        <f>SUM(BP13:BR13)</f>
        <v>360</v>
      </c>
      <c r="W59" s="51">
        <f>SUM(BS13:BU13)</f>
        <v>628</v>
      </c>
      <c r="X59" s="51">
        <f>SUM(BV13:BX13)</f>
        <v>171</v>
      </c>
      <c r="Y59" s="51">
        <f>SUM(BY13:CA13)</f>
        <v>260</v>
      </c>
      <c r="Z59" s="51">
        <f>SUM(CB13:CD13)</f>
        <v>408</v>
      </c>
      <c r="AA59" s="51">
        <f>SUM(CE13:CG13)</f>
        <v>611</v>
      </c>
      <c r="AB59" s="51">
        <f>SUM(CH13:CJ13)</f>
        <v>127</v>
      </c>
      <c r="AC59" s="51">
        <f>SUM(CK13:CM13)</f>
        <v>278</v>
      </c>
    </row>
  </sheetData>
  <sortState ref="A27:G39">
    <sortCondition descending="1" ref="G27:G3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December 2018</vt:lpstr>
      <vt:lpstr>Data</vt:lpstr>
      <vt:lpstr>'December 2018'!Print_Area</vt:lpstr>
    </vt:vector>
  </TitlesOfParts>
  <Company>UNC Physicians and Associates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Reporting Team</dc:creator>
  <cp:lastModifiedBy>Windows User</cp:lastModifiedBy>
  <cp:lastPrinted>2018-11-05T19:38:41Z</cp:lastPrinted>
  <dcterms:created xsi:type="dcterms:W3CDTF">2008-08-19T13:35:18Z</dcterms:created>
  <dcterms:modified xsi:type="dcterms:W3CDTF">2019-02-13T18:08:25Z</dcterms:modified>
</cp:coreProperties>
</file>