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Intersection Wait Times" sheetId="1" r:id="rId1"/>
    <sheet name="Commute Wait Times" sheetId="2" r:id="rId2"/>
    <sheet name="Sheet3" sheetId="3" r:id="rId3"/>
  </sheets>
  <definedNames>
    <definedName name="_xlnm.Print_Area" localSheetId="1">'Commute Wait Times'!$A$1:$H$40</definedName>
    <definedName name="_xlnm.Print_Area" localSheetId="0">'Intersection Wait Times'!$A$1:$M$34</definedName>
  </definedNames>
  <calcPr calcId="145621" iterate="1"/>
</workbook>
</file>

<file path=xl/calcChain.xml><?xml version="1.0" encoding="utf-8"?>
<calcChain xmlns="http://schemas.openxmlformats.org/spreadsheetml/2006/main">
  <c r="E12" i="2" l="1"/>
  <c r="E11" i="2"/>
  <c r="E10" i="2"/>
  <c r="E8" i="2"/>
  <c r="E7" i="2"/>
  <c r="L9" i="1"/>
  <c r="L21" i="1" l="1"/>
  <c r="L12" i="1"/>
  <c r="E19" i="2" l="1"/>
  <c r="G19" i="2" s="1"/>
  <c r="E21" i="2"/>
  <c r="G7" i="2"/>
  <c r="L24" i="1"/>
  <c r="L23" i="1"/>
  <c r="L20" i="1"/>
  <c r="L19" i="1"/>
  <c r="L15" i="1"/>
  <c r="L14" i="1"/>
  <c r="L11" i="1"/>
  <c r="L10" i="1"/>
  <c r="L8" i="1"/>
  <c r="L7" i="1"/>
  <c r="I25" i="1"/>
  <c r="F16" i="1"/>
  <c r="I16" i="1"/>
  <c r="F25" i="1"/>
  <c r="G31" i="2" l="1"/>
  <c r="E20" i="2"/>
  <c r="G20" i="2" s="1"/>
  <c r="E22" i="2"/>
  <c r="G21" i="2"/>
  <c r="E23" i="2"/>
  <c r="E31" i="2"/>
  <c r="E15" i="2"/>
  <c r="E9" i="2"/>
  <c r="E33" i="2" s="1"/>
  <c r="E27" i="2"/>
  <c r="E13" i="2"/>
  <c r="L25" i="1"/>
  <c r="E28" i="2" s="1"/>
  <c r="G28" i="2" s="1"/>
  <c r="L16" i="1"/>
  <c r="E35" i="2" l="1"/>
  <c r="G22" i="2"/>
  <c r="E24" i="2"/>
  <c r="E32" i="2"/>
  <c r="G23" i="2"/>
  <c r="E25" i="2"/>
  <c r="G25" i="2" s="1"/>
  <c r="G15" i="2"/>
  <c r="E39" i="2"/>
  <c r="G9" i="2"/>
  <c r="G33" i="2" s="1"/>
  <c r="G11" i="2"/>
  <c r="G8" i="2"/>
  <c r="G32" i="2" s="1"/>
  <c r="G13" i="2"/>
  <c r="G27" i="2"/>
  <c r="E34" i="2"/>
  <c r="E14" i="2"/>
  <c r="E16" i="2"/>
  <c r="E40" i="2" s="1"/>
  <c r="G35" i="2" l="1"/>
  <c r="G39" i="2"/>
  <c r="E26" i="2"/>
  <c r="G26" i="2" s="1"/>
  <c r="G24" i="2"/>
  <c r="E36" i="2"/>
  <c r="E37" i="2"/>
  <c r="G37" i="2"/>
  <c r="G12" i="2"/>
  <c r="G36" i="2" s="1"/>
  <c r="G10" i="2"/>
  <c r="G34" i="2" s="1"/>
  <c r="G16" i="2"/>
  <c r="G40" i="2" s="1"/>
  <c r="G14" i="2"/>
  <c r="G38" i="2" l="1"/>
  <c r="E38" i="2"/>
</calcChain>
</file>

<file path=xl/sharedStrings.xml><?xml version="1.0" encoding="utf-8"?>
<sst xmlns="http://schemas.openxmlformats.org/spreadsheetml/2006/main" count="204" uniqueCount="82">
  <si>
    <t>Intersection</t>
  </si>
  <si>
    <t>Movement</t>
  </si>
  <si>
    <t>Fordham and Manning</t>
  </si>
  <si>
    <t>Eastbound Through</t>
  </si>
  <si>
    <t>Westbound Through</t>
  </si>
  <si>
    <t>Mt. Carmel Church and 15-501</t>
  </si>
  <si>
    <t>Arlen Park and 15-501</t>
  </si>
  <si>
    <t>Market Street and 15-501</t>
  </si>
  <si>
    <t>Old Mason Farm and Fordham</t>
  </si>
  <si>
    <t>Culbreth Road and 15-501</t>
  </si>
  <si>
    <t>sec.</t>
  </si>
  <si>
    <t>Total Fordham Delay</t>
  </si>
  <si>
    <t>AM Peak Hour</t>
  </si>
  <si>
    <t>PM Peak Hour</t>
  </si>
  <si>
    <t>Obey Creek - Chapel Hill, NC</t>
  </si>
  <si>
    <t>Notes:</t>
  </si>
  <si>
    <t>Market Street Toward Campus</t>
  </si>
  <si>
    <t>Arlen Park Toward Campus</t>
  </si>
  <si>
    <t>Mt. Carmel Toward Campus</t>
  </si>
  <si>
    <t>Culbreth Toward Campus</t>
  </si>
  <si>
    <t>Fordham Toward Durham</t>
  </si>
  <si>
    <t>Manning Drive and Fordham</t>
  </si>
  <si>
    <t>15-501 onto Mt. Carmel Ch.</t>
  </si>
  <si>
    <t>Westbound Fordham toward Pittsboro</t>
  </si>
  <si>
    <t>Fordham Toward Carrboro</t>
  </si>
  <si>
    <t>Pittsboro to Campus</t>
  </si>
  <si>
    <t>Pittsboro to RTP/Durham</t>
  </si>
  <si>
    <t>15-501 North Toward Campus</t>
  </si>
  <si>
    <t>15-510 South Toward Pittsboro</t>
  </si>
  <si>
    <t>Culbreth to Campus</t>
  </si>
  <si>
    <t>Culbreth to RTP/Durham</t>
  </si>
  <si>
    <t>min.</t>
  </si>
  <si>
    <t>Mt. Carmel to Campus</t>
  </si>
  <si>
    <t>Mt. Carmel to RTP/Durham</t>
  </si>
  <si>
    <t>Campus to Pittsboro</t>
  </si>
  <si>
    <t>RTP/Durham to Pittsboro</t>
  </si>
  <si>
    <t>Campus to Mt. Carmel</t>
  </si>
  <si>
    <t>RTP/Durham to Mt. Carmel</t>
  </si>
  <si>
    <t>AM Peak</t>
  </si>
  <si>
    <t>PM Peak</t>
  </si>
  <si>
    <t>From Mt. Carmel (Rt. On 15-501)</t>
  </si>
  <si>
    <t>From Culbreth (Lt. On 15-501)</t>
  </si>
  <si>
    <t>From RTP/Durham (Lt. on 15-501)</t>
  </si>
  <si>
    <t>To Mt. Carmel (Lt. from 15-501)</t>
  </si>
  <si>
    <t>(Shorter Delay)</t>
  </si>
  <si>
    <t>(Longer Delay)</t>
  </si>
  <si>
    <t>Market Street to Campus</t>
  </si>
  <si>
    <t>Market Street to RTP/Durham</t>
  </si>
  <si>
    <t>Arlen Park to RTP/Durham</t>
  </si>
  <si>
    <t>Arlen Park to Campus</t>
  </si>
  <si>
    <t>2022 Total Delay by Commuter Route</t>
  </si>
  <si>
    <t>Route</t>
  </si>
  <si>
    <t>Seconds</t>
  </si>
  <si>
    <t>Minutes</t>
  </si>
  <si>
    <t>Average Wait Time at Peak Hour (2022)</t>
  </si>
  <si>
    <t>Without Obey Creek</t>
  </si>
  <si>
    <t>With Obey Creek</t>
  </si>
  <si>
    <t>Afternoon Peak Hour</t>
  </si>
  <si>
    <t>Change in Average</t>
  </si>
  <si>
    <t>Wait Time</t>
  </si>
  <si>
    <r>
      <t>Morning Peak Hour</t>
    </r>
    <r>
      <rPr>
        <b/>
        <u/>
        <vertAlign val="superscript"/>
        <sz val="11"/>
        <rFont val="Calibri"/>
        <family val="2"/>
        <scheme val="minor"/>
      </rPr>
      <t>1</t>
    </r>
  </si>
  <si>
    <r>
      <t>James Taylor Bridge (both lights)</t>
    </r>
    <r>
      <rPr>
        <vertAlign val="superscript"/>
        <sz val="11"/>
        <color theme="1"/>
        <rFont val="Calibri"/>
        <family val="2"/>
        <scheme val="minor"/>
      </rPr>
      <t>4</t>
    </r>
  </si>
  <si>
    <r>
      <t>Mt. Carmel Church and 15-501</t>
    </r>
    <r>
      <rPr>
        <vertAlign val="superscript"/>
        <sz val="11"/>
        <color theme="1"/>
        <rFont val="Calibri"/>
        <family val="2"/>
        <scheme val="minor"/>
      </rPr>
      <t>3</t>
    </r>
  </si>
  <si>
    <r>
      <t>James Taylor Bridge</t>
    </r>
    <r>
      <rPr>
        <vertAlign val="superscript"/>
        <sz val="11"/>
        <color theme="1"/>
        <rFont val="Calibri"/>
        <family val="2"/>
        <scheme val="minor"/>
      </rPr>
      <t>4</t>
    </r>
  </si>
  <si>
    <t>follow-up analysis of alternative interim mitigations.</t>
  </si>
  <si>
    <t>(3) Assumes mitigations made to Mt. Carmel Church Road and as described in the TIA.</t>
  </si>
  <si>
    <t>(4) Does not include mitigations recommended (lengthening of storage on the westbound exit ramp) as the recommendations came in a</t>
  </si>
  <si>
    <t>(2) Actual Afternoon Peak hour varies by intersectoin, but occurs between 4:45 and 6:00 PM.</t>
  </si>
  <si>
    <t>(1) Actual Morning Peak hour varies by intersection, but occurs between 7:15 and 9:00 AM.</t>
  </si>
  <si>
    <t>Projected 2022 Traffic Wait Times at Key Intersections</t>
  </si>
  <si>
    <t>*Source: Obey Creek Mixed-Use Development Traffic Impact Study, dated April, 2014</t>
  </si>
  <si>
    <t>(5) Delays can be adjusted by changes to signal timing in the event any particular intersection movement experiences disproportionate wait time.</t>
  </si>
  <si>
    <t>Round Trip Commute</t>
  </si>
  <si>
    <t>Wait Time in</t>
  </si>
  <si>
    <t>Waite Time in</t>
  </si>
  <si>
    <t>Campus to Market Street</t>
  </si>
  <si>
    <t>RTP/Durham to Market Street</t>
  </si>
  <si>
    <t>Campus to Arlen Park</t>
  </si>
  <si>
    <t>RTP/Durham to Arlen Park</t>
  </si>
  <si>
    <t>Campus to Culbreth</t>
  </si>
  <si>
    <t>RTP/Durham to Culbreth</t>
  </si>
  <si>
    <r>
      <t>15-501 and Mt. Carmel/Culbreth</t>
    </r>
    <r>
      <rPr>
        <vertAlign val="superscript"/>
        <sz val="11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</si>
</sst>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Palatino"/>
      <family val="1"/>
    </font>
    <font>
      <sz val="10"/>
      <name val="Palatino"/>
      <family val="1"/>
    </font>
    <font>
      <b/>
      <i/>
      <sz val="12"/>
      <color indexed="12"/>
      <name val="palatino"/>
      <family val="1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vertAlign val="superscript"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2" xfId="0" applyBorder="1"/>
    <xf numFmtId="0" fontId="0" fillId="0" borderId="2" xfId="0" applyFont="1" applyBorder="1"/>
    <xf numFmtId="164" fontId="0" fillId="0" borderId="2" xfId="0" applyNumberFormat="1" applyFont="1" applyBorder="1"/>
    <xf numFmtId="0" fontId="0" fillId="0" borderId="3" xfId="0" applyBorder="1"/>
    <xf numFmtId="0" fontId="0" fillId="0" borderId="3" xfId="0" applyFont="1" applyBorder="1"/>
    <xf numFmtId="0" fontId="0" fillId="0" borderId="0" xfId="0" applyBorder="1"/>
    <xf numFmtId="0" fontId="0" fillId="0" borderId="4" xfId="0" applyBorder="1"/>
    <xf numFmtId="0" fontId="0" fillId="0" borderId="4" xfId="0" applyFont="1" applyBorder="1"/>
    <xf numFmtId="164" fontId="0" fillId="0" borderId="4" xfId="0" applyNumberFormat="1" applyFont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3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6" fillId="0" borderId="0" xfId="0" applyFont="1" applyFill="1"/>
    <xf numFmtId="0" fontId="6" fillId="0" borderId="0" xfId="0" applyFont="1" applyFill="1" applyBorder="1"/>
    <xf numFmtId="0" fontId="0" fillId="0" borderId="0" xfId="0" applyFont="1" applyBorder="1"/>
    <xf numFmtId="0" fontId="7" fillId="0" borderId="5" xfId="0" applyFont="1" applyBorder="1"/>
    <xf numFmtId="0" fontId="8" fillId="0" borderId="5" xfId="0" applyFont="1" applyBorder="1"/>
    <xf numFmtId="0" fontId="9" fillId="0" borderId="0" xfId="0" applyFont="1"/>
    <xf numFmtId="0" fontId="8" fillId="0" borderId="0" xfId="0" applyFont="1"/>
    <xf numFmtId="0" fontId="0" fillId="0" borderId="6" xfId="0" applyBorder="1"/>
    <xf numFmtId="0" fontId="0" fillId="0" borderId="7" xfId="0" applyBorder="1"/>
    <xf numFmtId="0" fontId="0" fillId="0" borderId="7" xfId="0" applyFont="1" applyBorder="1"/>
    <xf numFmtId="0" fontId="0" fillId="0" borderId="9" xfId="0" applyBorder="1"/>
    <xf numFmtId="0" fontId="1" fillId="0" borderId="11" xfId="0" applyFont="1" applyFill="1" applyBorder="1"/>
    <xf numFmtId="0" fontId="0" fillId="0" borderId="5" xfId="0" applyBorder="1"/>
    <xf numFmtId="0" fontId="1" fillId="0" borderId="5" xfId="0" applyFont="1" applyFill="1" applyBorder="1"/>
    <xf numFmtId="0" fontId="1" fillId="0" borderId="5" xfId="0" applyFont="1" applyBorder="1"/>
    <xf numFmtId="0" fontId="1" fillId="0" borderId="11" xfId="0" applyFont="1" applyBorder="1"/>
    <xf numFmtId="164" fontId="0" fillId="0" borderId="3" xfId="0" applyNumberFormat="1" applyBorder="1"/>
    <xf numFmtId="0" fontId="0" fillId="0" borderId="2" xfId="0" applyFill="1" applyBorder="1"/>
    <xf numFmtId="0" fontId="0" fillId="0" borderId="2" xfId="0" applyFont="1" applyFill="1" applyBorder="1"/>
    <xf numFmtId="164" fontId="0" fillId="0" borderId="2" xfId="0" applyNumberFormat="1" applyBorder="1"/>
    <xf numFmtId="2" fontId="0" fillId="0" borderId="0" xfId="0" applyNumberFormat="1"/>
    <xf numFmtId="165" fontId="0" fillId="0" borderId="0" xfId="1" applyNumberFormat="1" applyFont="1"/>
    <xf numFmtId="0" fontId="3" fillId="2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8" xfId="0" applyFont="1" applyBorder="1"/>
    <xf numFmtId="0" fontId="0" fillId="0" borderId="10" xfId="0" applyFont="1" applyBorder="1"/>
    <xf numFmtId="0" fontId="1" fillId="0" borderId="12" xfId="0" applyFont="1" applyFill="1" applyBorder="1"/>
    <xf numFmtId="0" fontId="1" fillId="0" borderId="12" xfId="0" applyFont="1" applyBorder="1"/>
    <xf numFmtId="0" fontId="0" fillId="0" borderId="5" xfId="0" applyFill="1" applyBorder="1"/>
    <xf numFmtId="0" fontId="1" fillId="0" borderId="0" xfId="0" applyFont="1" applyBorder="1"/>
    <xf numFmtId="0" fontId="13" fillId="0" borderId="0" xfId="0" applyFont="1"/>
    <xf numFmtId="2" fontId="0" fillId="0" borderId="1" xfId="0" applyNumberFormat="1" applyBorder="1"/>
    <xf numFmtId="2" fontId="0" fillId="0" borderId="2" xfId="0" applyNumberFormat="1" applyBorder="1"/>
    <xf numFmtId="0" fontId="2" fillId="2" borderId="13" xfId="0" applyFont="1" applyFill="1" applyBorder="1" applyAlignment="1">
      <alignment horizontal="right"/>
    </xf>
    <xf numFmtId="0" fontId="0" fillId="0" borderId="13" xfId="0" applyBorder="1" applyAlignment="1"/>
    <xf numFmtId="0" fontId="2" fillId="2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2" borderId="14" xfId="0" applyFont="1" applyFill="1" applyBorder="1" applyAlignment="1">
      <alignment horizontal="right"/>
    </xf>
    <xf numFmtId="0" fontId="0" fillId="0" borderId="14" xfId="0" applyBorder="1" applyAlignment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C1" zoomScaleNormal="100" workbookViewId="0">
      <selection activeCell="S22" sqref="S22"/>
    </sheetView>
  </sheetViews>
  <sheetFormatPr defaultRowHeight="15"/>
  <cols>
    <col min="1" max="1" width="4" customWidth="1"/>
    <col min="2" max="2" width="27.85546875" bestFit="1" customWidth="1"/>
    <col min="3" max="3" width="3.85546875" customWidth="1"/>
    <col min="4" max="4" width="32.140625" customWidth="1"/>
    <col min="5" max="5" width="3.85546875" customWidth="1"/>
    <col min="6" max="6" width="13.5703125" customWidth="1"/>
    <col min="7" max="7" width="5.5703125" customWidth="1"/>
    <col min="8" max="8" width="3.85546875" customWidth="1"/>
    <col min="9" max="9" width="10.42578125" customWidth="1"/>
    <col min="10" max="10" width="5.5703125" customWidth="1"/>
    <col min="11" max="11" width="3.85546875" customWidth="1"/>
    <col min="12" max="12" width="11.28515625" customWidth="1"/>
    <col min="13" max="13" width="5.5703125" customWidth="1"/>
    <col min="14" max="14" width="13.28515625" bestFit="1" customWidth="1"/>
    <col min="18" max="18" width="13.28515625" bestFit="1" customWidth="1"/>
  </cols>
  <sheetData>
    <row r="1" spans="1:14" ht="18.75">
      <c r="A1" s="24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5.75">
      <c r="A2" s="26" t="s">
        <v>69</v>
      </c>
      <c r="B2" s="27"/>
      <c r="C2" s="27"/>
      <c r="D2" s="27"/>
      <c r="E2" s="27"/>
      <c r="F2" s="27"/>
      <c r="G2" s="27"/>
      <c r="H2" s="27"/>
      <c r="I2" s="27"/>
      <c r="J2" s="27"/>
    </row>
    <row r="4" spans="1:14">
      <c r="B4" s="15"/>
      <c r="C4" s="15"/>
      <c r="D4" s="15"/>
      <c r="E4" s="15"/>
      <c r="F4" s="54" t="s">
        <v>54</v>
      </c>
      <c r="G4" s="55"/>
      <c r="H4" s="55"/>
      <c r="I4" s="55"/>
      <c r="J4" s="55"/>
      <c r="K4" s="15"/>
      <c r="L4" s="60" t="s">
        <v>58</v>
      </c>
      <c r="M4" s="61"/>
    </row>
    <row r="5" spans="1:14">
      <c r="B5" s="17" t="s">
        <v>0</v>
      </c>
      <c r="C5" s="15"/>
      <c r="D5" s="17" t="s">
        <v>1</v>
      </c>
      <c r="E5" s="15"/>
      <c r="F5" s="56" t="s">
        <v>55</v>
      </c>
      <c r="G5" s="57"/>
      <c r="H5" s="15"/>
      <c r="I5" s="58" t="s">
        <v>56</v>
      </c>
      <c r="J5" s="59"/>
      <c r="K5" s="15"/>
      <c r="L5" s="60" t="s">
        <v>59</v>
      </c>
      <c r="M5" s="62"/>
    </row>
    <row r="6" spans="1:14" ht="17.25">
      <c r="B6" s="21" t="s">
        <v>60</v>
      </c>
      <c r="C6" s="19"/>
      <c r="D6" s="18"/>
      <c r="E6" s="19"/>
      <c r="F6" s="19"/>
      <c r="G6" s="20"/>
      <c r="H6" s="19"/>
      <c r="I6" s="19"/>
      <c r="J6" s="20"/>
      <c r="K6" s="19"/>
      <c r="L6" s="19"/>
      <c r="M6" s="19"/>
    </row>
    <row r="7" spans="1:14" ht="19.5" customHeight="1">
      <c r="B7" t="s">
        <v>7</v>
      </c>
      <c r="D7" t="s">
        <v>16</v>
      </c>
      <c r="F7">
        <v>58.8</v>
      </c>
      <c r="G7" t="s">
        <v>10</v>
      </c>
      <c r="I7">
        <v>106.8</v>
      </c>
      <c r="J7" t="s">
        <v>10</v>
      </c>
      <c r="L7">
        <f t="shared" ref="L7:L12" si="0">I7-F7</f>
        <v>48</v>
      </c>
      <c r="M7" t="s">
        <v>10</v>
      </c>
    </row>
    <row r="8" spans="1:14" ht="19.5" customHeight="1">
      <c r="B8" s="3" t="s">
        <v>6</v>
      </c>
      <c r="C8" s="3"/>
      <c r="D8" s="3" t="s">
        <v>17</v>
      </c>
      <c r="E8" s="3"/>
      <c r="F8" s="4">
        <v>69.900000000000006</v>
      </c>
      <c r="G8" s="4" t="s">
        <v>10</v>
      </c>
      <c r="H8" s="4"/>
      <c r="I8" s="5">
        <v>61</v>
      </c>
      <c r="J8" s="4" t="s">
        <v>10</v>
      </c>
      <c r="K8" s="3"/>
      <c r="L8" s="3">
        <f t="shared" si="0"/>
        <v>-8.9000000000000057</v>
      </c>
      <c r="M8" s="4" t="s">
        <v>10</v>
      </c>
    </row>
    <row r="9" spans="1:14" ht="19.5" customHeight="1">
      <c r="B9" s="3" t="s">
        <v>81</v>
      </c>
      <c r="C9" s="3"/>
      <c r="D9" s="3" t="s">
        <v>27</v>
      </c>
      <c r="E9" s="3"/>
      <c r="F9" s="4">
        <v>62.8</v>
      </c>
      <c r="G9" s="4" t="s">
        <v>10</v>
      </c>
      <c r="H9" s="4"/>
      <c r="I9" s="5">
        <v>34.700000000000003</v>
      </c>
      <c r="J9" s="4" t="s">
        <v>10</v>
      </c>
      <c r="K9" s="3"/>
      <c r="L9" s="3">
        <f t="shared" si="0"/>
        <v>-28.099999999999994</v>
      </c>
      <c r="M9" s="4" t="s">
        <v>10</v>
      </c>
    </row>
    <row r="10" spans="1:14" ht="19.5" customHeight="1">
      <c r="B10" s="3" t="s">
        <v>62</v>
      </c>
      <c r="C10" s="3"/>
      <c r="D10" s="3" t="s">
        <v>18</v>
      </c>
      <c r="E10" s="3"/>
      <c r="F10" s="3">
        <v>104.6</v>
      </c>
      <c r="G10" s="4" t="s">
        <v>10</v>
      </c>
      <c r="H10" s="4"/>
      <c r="I10" s="3">
        <v>58.7</v>
      </c>
      <c r="J10" s="4" t="s">
        <v>10</v>
      </c>
      <c r="K10" s="3"/>
      <c r="L10" s="3">
        <f t="shared" si="0"/>
        <v>-45.899999999999991</v>
      </c>
      <c r="M10" s="4" t="s">
        <v>10</v>
      </c>
    </row>
    <row r="11" spans="1:14" ht="19.5" customHeight="1">
      <c r="B11" s="3" t="s">
        <v>9</v>
      </c>
      <c r="C11" s="3"/>
      <c r="D11" s="3" t="s">
        <v>19</v>
      </c>
      <c r="E11" s="3"/>
      <c r="F11" s="3">
        <v>44.4</v>
      </c>
      <c r="G11" s="4" t="s">
        <v>10</v>
      </c>
      <c r="H11" s="4"/>
      <c r="I11" s="3">
        <v>119.1</v>
      </c>
      <c r="J11" s="4" t="s">
        <v>10</v>
      </c>
      <c r="K11" s="3"/>
      <c r="L11" s="3">
        <f t="shared" si="0"/>
        <v>74.699999999999989</v>
      </c>
      <c r="M11" s="4" t="s">
        <v>10</v>
      </c>
    </row>
    <row r="12" spans="1:14" ht="19.5" customHeight="1">
      <c r="B12" s="6" t="s">
        <v>61</v>
      </c>
      <c r="C12" s="6"/>
      <c r="D12" s="6" t="s">
        <v>27</v>
      </c>
      <c r="E12" s="6"/>
      <c r="F12" s="37">
        <v>29</v>
      </c>
      <c r="G12" s="7" t="s">
        <v>10</v>
      </c>
      <c r="H12" s="7"/>
      <c r="I12" s="37">
        <v>51.9</v>
      </c>
      <c r="J12" s="7" t="s">
        <v>10</v>
      </c>
      <c r="K12" s="6"/>
      <c r="L12" s="6">
        <f t="shared" si="0"/>
        <v>22.9</v>
      </c>
      <c r="M12" s="7" t="s">
        <v>10</v>
      </c>
    </row>
    <row r="13" spans="1:14" ht="19.5" customHeight="1">
      <c r="B13" s="6"/>
      <c r="C13" s="6"/>
      <c r="D13" s="6"/>
      <c r="E13" s="6"/>
      <c r="F13" s="6"/>
      <c r="G13" s="7"/>
      <c r="H13" s="7"/>
      <c r="I13" s="6"/>
      <c r="J13" s="7"/>
      <c r="K13" s="6"/>
      <c r="L13" s="6"/>
      <c r="M13" s="7"/>
    </row>
    <row r="14" spans="1:14" ht="19.5" customHeight="1">
      <c r="B14" s="28" t="s">
        <v>8</v>
      </c>
      <c r="C14" s="29"/>
      <c r="D14" s="29" t="s">
        <v>20</v>
      </c>
      <c r="E14" s="29"/>
      <c r="F14" s="30">
        <v>90.1</v>
      </c>
      <c r="G14" s="30" t="s">
        <v>10</v>
      </c>
      <c r="H14" s="30"/>
      <c r="I14" s="30">
        <v>112.5</v>
      </c>
      <c r="J14" s="30" t="s">
        <v>10</v>
      </c>
      <c r="K14" s="29"/>
      <c r="L14" s="29">
        <f>I14-F14</f>
        <v>22.400000000000006</v>
      </c>
      <c r="M14" s="45" t="s">
        <v>10</v>
      </c>
    </row>
    <row r="15" spans="1:14" ht="19.5" customHeight="1">
      <c r="B15" s="31" t="s">
        <v>21</v>
      </c>
      <c r="C15" s="9"/>
      <c r="D15" s="9" t="s">
        <v>20</v>
      </c>
      <c r="E15" s="9"/>
      <c r="F15" s="11">
        <v>65</v>
      </c>
      <c r="G15" s="10" t="s">
        <v>10</v>
      </c>
      <c r="H15" s="10"/>
      <c r="I15" s="10">
        <v>96.3</v>
      </c>
      <c r="J15" s="10" t="s">
        <v>10</v>
      </c>
      <c r="K15" s="9"/>
      <c r="L15" s="9">
        <f>I15-F15</f>
        <v>31.299999999999997</v>
      </c>
      <c r="M15" s="46" t="s">
        <v>10</v>
      </c>
    </row>
    <row r="16" spans="1:14" ht="19.5" customHeight="1">
      <c r="B16" s="32" t="s">
        <v>11</v>
      </c>
      <c r="C16" s="33"/>
      <c r="D16" s="34" t="s">
        <v>3</v>
      </c>
      <c r="E16" s="35"/>
      <c r="F16" s="35">
        <f>SUM(F14:F15)</f>
        <v>155.1</v>
      </c>
      <c r="G16" s="34" t="s">
        <v>10</v>
      </c>
      <c r="H16" s="35"/>
      <c r="I16" s="35">
        <f>SUM(I14:I15)</f>
        <v>208.8</v>
      </c>
      <c r="J16" s="34" t="s">
        <v>10</v>
      </c>
      <c r="K16" s="35"/>
      <c r="L16" s="35">
        <f>I16-F16</f>
        <v>53.700000000000017</v>
      </c>
      <c r="M16" s="47" t="s">
        <v>10</v>
      </c>
    </row>
    <row r="17" spans="2:14" ht="19.5" customHeight="1">
      <c r="B17" s="13"/>
      <c r="D17" s="12"/>
      <c r="G17" s="14"/>
      <c r="J17" s="14"/>
      <c r="M17" s="14"/>
    </row>
    <row r="18" spans="2:14">
      <c r="B18" s="22" t="s">
        <v>57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2:14" ht="19.5" customHeight="1">
      <c r="B19" s="1" t="s">
        <v>5</v>
      </c>
      <c r="C19" s="1"/>
      <c r="D19" s="1" t="s">
        <v>22</v>
      </c>
      <c r="E19" s="1"/>
      <c r="F19" s="1">
        <v>39.200000000000003</v>
      </c>
      <c r="G19" s="2" t="s">
        <v>10</v>
      </c>
      <c r="H19" s="2"/>
      <c r="I19" s="1">
        <v>113.2</v>
      </c>
      <c r="J19" s="2" t="s">
        <v>10</v>
      </c>
      <c r="K19" s="1"/>
      <c r="L19" s="1">
        <f>I19-F19</f>
        <v>74</v>
      </c>
      <c r="M19" s="2" t="s">
        <v>10</v>
      </c>
    </row>
    <row r="20" spans="2:14" ht="19.5" customHeight="1">
      <c r="B20" s="1" t="s">
        <v>63</v>
      </c>
      <c r="C20" s="1"/>
      <c r="D20" s="1" t="s">
        <v>23</v>
      </c>
      <c r="E20" s="1"/>
      <c r="F20" s="1">
        <v>70.8</v>
      </c>
      <c r="G20" s="2" t="s">
        <v>10</v>
      </c>
      <c r="H20" s="2"/>
      <c r="I20" s="1">
        <v>110.7</v>
      </c>
      <c r="J20" s="2" t="s">
        <v>10</v>
      </c>
      <c r="K20" s="1"/>
      <c r="L20" s="1">
        <f>I20-F20</f>
        <v>39.900000000000006</v>
      </c>
      <c r="M20" s="2" t="s">
        <v>10</v>
      </c>
    </row>
    <row r="21" spans="2:14" ht="19.5" customHeight="1">
      <c r="B21" s="3" t="s">
        <v>61</v>
      </c>
      <c r="C21" s="3"/>
      <c r="D21" s="38" t="s">
        <v>28</v>
      </c>
      <c r="E21" s="3"/>
      <c r="F21" s="40">
        <v>54</v>
      </c>
      <c r="G21" s="39" t="s">
        <v>10</v>
      </c>
      <c r="H21" s="4"/>
      <c r="I21" s="3">
        <v>143.5</v>
      </c>
      <c r="J21" s="39" t="s">
        <v>10</v>
      </c>
      <c r="K21" s="3"/>
      <c r="L21" s="3">
        <f>I21-F21</f>
        <v>89.5</v>
      </c>
      <c r="M21" s="2" t="s">
        <v>10</v>
      </c>
    </row>
    <row r="22" spans="2:14" ht="19.5" customHeight="1">
      <c r="B22" s="8"/>
      <c r="C22" s="8"/>
      <c r="D22" s="8"/>
      <c r="E22" s="8"/>
      <c r="F22" s="8"/>
      <c r="G22" s="23"/>
      <c r="H22" s="23"/>
      <c r="I22" s="8"/>
      <c r="J22" s="23"/>
      <c r="K22" s="8"/>
      <c r="L22" s="8"/>
      <c r="M22" s="23"/>
    </row>
    <row r="23" spans="2:14" ht="19.5" customHeight="1">
      <c r="B23" s="28" t="s">
        <v>8</v>
      </c>
      <c r="C23" s="29"/>
      <c r="D23" s="29" t="s">
        <v>24</v>
      </c>
      <c r="E23" s="29"/>
      <c r="F23" s="29">
        <v>74.400000000000006</v>
      </c>
      <c r="G23" s="30" t="s">
        <v>10</v>
      </c>
      <c r="H23" s="30"/>
      <c r="I23" s="29">
        <v>96.2</v>
      </c>
      <c r="J23" s="30" t="s">
        <v>10</v>
      </c>
      <c r="K23" s="29"/>
      <c r="L23" s="29">
        <f>I23-F23</f>
        <v>21.799999999999997</v>
      </c>
      <c r="M23" s="45" t="s">
        <v>10</v>
      </c>
    </row>
    <row r="24" spans="2:14" ht="19.5" customHeight="1">
      <c r="B24" s="31" t="s">
        <v>2</v>
      </c>
      <c r="C24" s="9"/>
      <c r="D24" s="9" t="s">
        <v>24</v>
      </c>
      <c r="E24" s="9"/>
      <c r="F24" s="10">
        <v>40.700000000000003</v>
      </c>
      <c r="G24" s="10" t="s">
        <v>10</v>
      </c>
      <c r="H24" s="10"/>
      <c r="I24" s="10">
        <v>72.099999999999994</v>
      </c>
      <c r="J24" s="10" t="s">
        <v>10</v>
      </c>
      <c r="K24" s="9"/>
      <c r="L24" s="9">
        <f>I24-F24</f>
        <v>31.399999999999991</v>
      </c>
      <c r="M24" s="46" t="s">
        <v>10</v>
      </c>
    </row>
    <row r="25" spans="2:14" ht="19.5" customHeight="1">
      <c r="B25" s="36" t="s">
        <v>11</v>
      </c>
      <c r="C25" s="33"/>
      <c r="D25" s="35" t="s">
        <v>4</v>
      </c>
      <c r="E25" s="35"/>
      <c r="F25" s="35">
        <f>SUM(F23:F24)</f>
        <v>115.10000000000001</v>
      </c>
      <c r="G25" s="35" t="s">
        <v>10</v>
      </c>
      <c r="H25" s="35"/>
      <c r="I25" s="35">
        <f>SUM(I23:I24)</f>
        <v>168.3</v>
      </c>
      <c r="J25" s="35" t="s">
        <v>10</v>
      </c>
      <c r="K25" s="35"/>
      <c r="L25" s="35">
        <f>I25-F25</f>
        <v>53.2</v>
      </c>
      <c r="M25" s="48" t="s">
        <v>10</v>
      </c>
    </row>
    <row r="26" spans="2:14" ht="19.5" customHeight="1">
      <c r="B26" s="23" t="s">
        <v>70</v>
      </c>
      <c r="C26" s="8"/>
      <c r="D26" s="50"/>
      <c r="E26" s="50"/>
      <c r="F26" s="50"/>
      <c r="G26" s="50"/>
      <c r="H26" s="50"/>
      <c r="I26" s="50"/>
      <c r="J26" s="50"/>
      <c r="K26" s="50"/>
      <c r="L26" s="50"/>
      <c r="M26" s="50"/>
    </row>
    <row r="27" spans="2:14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2:14">
      <c r="B28" s="49" t="s">
        <v>15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2:14">
      <c r="B29" s="12" t="s">
        <v>68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2:14">
      <c r="B30" s="12" t="s">
        <v>67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2:14">
      <c r="B31" t="s">
        <v>65</v>
      </c>
    </row>
    <row r="32" spans="2:14">
      <c r="B32" t="s">
        <v>66</v>
      </c>
    </row>
    <row r="33" spans="2:2">
      <c r="B33" t="s">
        <v>64</v>
      </c>
    </row>
    <row r="34" spans="2:2">
      <c r="B34" t="s">
        <v>71</v>
      </c>
    </row>
  </sheetData>
  <mergeCells count="5">
    <mergeCell ref="F4:J4"/>
    <mergeCell ref="F5:G5"/>
    <mergeCell ref="I5:J5"/>
    <mergeCell ref="L4:M4"/>
    <mergeCell ref="L5:M5"/>
  </mergeCells>
  <pageMargins left="0.25" right="0.25" top="0.75" bottom="0.75" header="0.3" footer="0.3"/>
  <pageSetup scale="86" orientation="landscape" r:id="rId1"/>
  <rowBreaks count="1" manualBreakCount="1">
    <brk id="3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2" workbookViewId="0">
      <selection activeCell="G37" sqref="G37"/>
    </sheetView>
  </sheetViews>
  <sheetFormatPr defaultRowHeight="15"/>
  <cols>
    <col min="1" max="1" width="4" customWidth="1"/>
    <col min="5" max="5" width="14" customWidth="1"/>
    <col min="7" max="7" width="14" customWidth="1"/>
  </cols>
  <sheetData>
    <row r="1" spans="1:11" ht="18.75">
      <c r="A1" s="24" t="s">
        <v>14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5.75">
      <c r="A2" s="26" t="s">
        <v>50</v>
      </c>
      <c r="B2" s="27"/>
      <c r="C2" s="27"/>
      <c r="D2" s="27"/>
      <c r="E2" s="27"/>
      <c r="F2" s="27"/>
      <c r="G2" s="27"/>
      <c r="H2" s="27"/>
      <c r="I2" s="27"/>
    </row>
    <row r="4" spans="1:11">
      <c r="B4" s="17"/>
      <c r="C4" s="15"/>
      <c r="D4" s="15"/>
      <c r="E4" s="16" t="s">
        <v>73</v>
      </c>
      <c r="F4" s="43"/>
      <c r="G4" s="16" t="s">
        <v>74</v>
      </c>
      <c r="H4" s="15"/>
    </row>
    <row r="5" spans="1:11">
      <c r="B5" s="17" t="s">
        <v>51</v>
      </c>
      <c r="C5" s="15"/>
      <c r="D5" s="15"/>
      <c r="E5" s="16" t="s">
        <v>52</v>
      </c>
      <c r="F5" s="43"/>
      <c r="G5" s="16" t="s">
        <v>53</v>
      </c>
      <c r="H5" s="15"/>
    </row>
    <row r="6" spans="1:11">
      <c r="B6" s="21" t="s">
        <v>12</v>
      </c>
      <c r="C6" s="19"/>
      <c r="D6" s="19"/>
      <c r="E6" s="20"/>
      <c r="F6" s="44"/>
      <c r="G6" s="20"/>
      <c r="H6" s="19"/>
    </row>
    <row r="7" spans="1:11">
      <c r="B7" s="1" t="s">
        <v>25</v>
      </c>
      <c r="C7" s="1"/>
      <c r="D7" s="1"/>
      <c r="E7" s="1">
        <f>'Intersection Wait Times'!L12+'Intersection Wait Times'!L9</f>
        <v>-5.1999999999999957</v>
      </c>
      <c r="F7" s="1" t="s">
        <v>10</v>
      </c>
      <c r="G7" s="52">
        <f t="shared" ref="G7:G16" si="0">E7/60</f>
        <v>-8.66666666666666E-2</v>
      </c>
      <c r="H7" s="1" t="s">
        <v>31</v>
      </c>
    </row>
    <row r="8" spans="1:11">
      <c r="B8" s="3" t="s">
        <v>26</v>
      </c>
      <c r="C8" s="3"/>
      <c r="D8" s="3"/>
      <c r="E8" s="3">
        <f>'Intersection Wait Times'!L16+'Intersection Wait Times'!L9</f>
        <v>25.600000000000023</v>
      </c>
      <c r="F8" s="3" t="s">
        <v>10</v>
      </c>
      <c r="G8" s="53">
        <f t="shared" si="0"/>
        <v>0.42666666666666703</v>
      </c>
      <c r="H8" s="3" t="s">
        <v>31</v>
      </c>
    </row>
    <row r="9" spans="1:11">
      <c r="B9" s="3" t="s">
        <v>46</v>
      </c>
      <c r="C9" s="3"/>
      <c r="D9" s="3"/>
      <c r="E9" s="3">
        <f>'Intersection Wait Times'!L7+'Intersection Wait Times'!L12</f>
        <v>70.900000000000006</v>
      </c>
      <c r="F9" s="3" t="s">
        <v>10</v>
      </c>
      <c r="G9" s="53">
        <f t="shared" si="0"/>
        <v>1.1816666666666669</v>
      </c>
      <c r="H9" s="3" t="s">
        <v>31</v>
      </c>
    </row>
    <row r="10" spans="1:11">
      <c r="B10" s="3" t="s">
        <v>47</v>
      </c>
      <c r="C10" s="3"/>
      <c r="D10" s="3"/>
      <c r="E10" s="3">
        <f>'Intersection Wait Times'!L7+'Intersection Wait Times'!L16+'Intersection Wait Times'!L12</f>
        <v>124.60000000000002</v>
      </c>
      <c r="F10" s="3" t="s">
        <v>10</v>
      </c>
      <c r="G10" s="53">
        <f t="shared" si="0"/>
        <v>2.0766666666666671</v>
      </c>
      <c r="H10" s="3" t="s">
        <v>31</v>
      </c>
    </row>
    <row r="11" spans="1:11">
      <c r="B11" s="3" t="s">
        <v>49</v>
      </c>
      <c r="C11" s="3"/>
      <c r="D11" s="3"/>
      <c r="E11" s="40">
        <f>'Intersection Wait Times'!L8+'Intersection Wait Times'!L12+'Intersection Wait Times'!L12</f>
        <v>36.899999999999991</v>
      </c>
      <c r="F11" s="3" t="s">
        <v>10</v>
      </c>
      <c r="G11" s="53">
        <f t="shared" si="0"/>
        <v>0.61499999999999988</v>
      </c>
      <c r="H11" s="3" t="s">
        <v>31</v>
      </c>
    </row>
    <row r="12" spans="1:11">
      <c r="B12" s="3" t="s">
        <v>48</v>
      </c>
      <c r="C12" s="3"/>
      <c r="D12" s="3"/>
      <c r="E12" s="3">
        <f>'Intersection Wait Times'!L8+'Intersection Wait Times'!L16+'Intersection Wait Times'!L12</f>
        <v>67.700000000000017</v>
      </c>
      <c r="F12" s="3" t="s">
        <v>10</v>
      </c>
      <c r="G12" s="53">
        <f t="shared" si="0"/>
        <v>1.1283333333333336</v>
      </c>
      <c r="H12" s="3" t="s">
        <v>31</v>
      </c>
    </row>
    <row r="13" spans="1:11">
      <c r="B13" s="3" t="s">
        <v>29</v>
      </c>
      <c r="C13" s="3"/>
      <c r="D13" s="3"/>
      <c r="E13" s="3">
        <f>SUM('Intersection Wait Times'!L11+'Intersection Wait Times'!L12)</f>
        <v>97.6</v>
      </c>
      <c r="F13" s="3" t="s">
        <v>10</v>
      </c>
      <c r="G13" s="53">
        <f t="shared" si="0"/>
        <v>1.6266666666666665</v>
      </c>
      <c r="H13" s="3" t="s">
        <v>31</v>
      </c>
    </row>
    <row r="14" spans="1:11">
      <c r="B14" s="3" t="s">
        <v>30</v>
      </c>
      <c r="C14" s="3"/>
      <c r="D14" s="3"/>
      <c r="E14" s="3">
        <f>'Intersection Wait Times'!L11+'Intersection Wait Times'!L16</f>
        <v>128.4</v>
      </c>
      <c r="F14" s="3" t="s">
        <v>10</v>
      </c>
      <c r="G14" s="53">
        <f t="shared" si="0"/>
        <v>2.14</v>
      </c>
      <c r="H14" s="3" t="s">
        <v>31</v>
      </c>
    </row>
    <row r="15" spans="1:11">
      <c r="B15" s="3" t="s">
        <v>32</v>
      </c>
      <c r="C15" s="3"/>
      <c r="D15" s="3"/>
      <c r="E15" s="3">
        <f>'Intersection Wait Times'!L10+'Intersection Wait Times'!L12</f>
        <v>-22.999999999999993</v>
      </c>
      <c r="F15" s="3" t="s">
        <v>10</v>
      </c>
      <c r="G15" s="53">
        <f t="shared" si="0"/>
        <v>-0.38333333333333319</v>
      </c>
      <c r="H15" s="3" t="s">
        <v>31</v>
      </c>
    </row>
    <row r="16" spans="1:11">
      <c r="B16" s="3" t="s">
        <v>33</v>
      </c>
      <c r="C16" s="3"/>
      <c r="D16" s="3"/>
      <c r="E16" s="3">
        <f>'Intersection Wait Times'!L10+'Intersection Wait Times'!L16</f>
        <v>7.8000000000000256</v>
      </c>
      <c r="F16" s="3" t="s">
        <v>10</v>
      </c>
      <c r="G16" s="53">
        <f t="shared" si="0"/>
        <v>0.13000000000000042</v>
      </c>
      <c r="H16" s="3" t="s">
        <v>31</v>
      </c>
    </row>
    <row r="17" spans="2:8">
      <c r="G17" s="41"/>
    </row>
    <row r="18" spans="2:8">
      <c r="B18" s="22" t="s">
        <v>13</v>
      </c>
      <c r="G18" s="41"/>
    </row>
    <row r="19" spans="2:8">
      <c r="B19" s="3" t="s">
        <v>34</v>
      </c>
      <c r="C19" s="3"/>
      <c r="D19" s="3"/>
      <c r="E19" s="3">
        <f>'Intersection Wait Times'!L21</f>
        <v>89.5</v>
      </c>
      <c r="F19" s="3" t="s">
        <v>10</v>
      </c>
      <c r="G19" s="53">
        <f>E19/60</f>
        <v>1.4916666666666667</v>
      </c>
      <c r="H19" s="3" t="s">
        <v>31</v>
      </c>
    </row>
    <row r="20" spans="2:8">
      <c r="B20" s="3" t="s">
        <v>35</v>
      </c>
      <c r="C20" s="3"/>
      <c r="D20" s="3"/>
      <c r="E20" s="3">
        <f>'Intersection Wait Times'!L20</f>
        <v>39.900000000000006</v>
      </c>
      <c r="F20" s="3" t="s">
        <v>10</v>
      </c>
      <c r="G20" s="53">
        <f>E20/60</f>
        <v>0.66500000000000015</v>
      </c>
      <c r="H20" s="3" t="s">
        <v>31</v>
      </c>
    </row>
    <row r="21" spans="2:8">
      <c r="B21" s="3" t="s">
        <v>75</v>
      </c>
      <c r="C21" s="3"/>
      <c r="D21" s="3"/>
      <c r="E21" s="3">
        <f>'Intersection Wait Times'!L21</f>
        <v>89.5</v>
      </c>
      <c r="F21" s="3" t="s">
        <v>10</v>
      </c>
      <c r="G21" s="53">
        <f t="shared" ref="G21:G26" si="1">E21/60</f>
        <v>1.4916666666666667</v>
      </c>
      <c r="H21" s="3" t="s">
        <v>31</v>
      </c>
    </row>
    <row r="22" spans="2:8">
      <c r="B22" s="3" t="s">
        <v>76</v>
      </c>
      <c r="C22" s="3"/>
      <c r="D22" s="3"/>
      <c r="E22" s="3">
        <f>'Intersection Wait Times'!L20</f>
        <v>39.900000000000006</v>
      </c>
      <c r="F22" s="3" t="s">
        <v>10</v>
      </c>
      <c r="G22" s="53">
        <f t="shared" si="1"/>
        <v>0.66500000000000015</v>
      </c>
      <c r="H22" s="3" t="s">
        <v>31</v>
      </c>
    </row>
    <row r="23" spans="2:8">
      <c r="B23" s="3" t="s">
        <v>77</v>
      </c>
      <c r="C23" s="3"/>
      <c r="D23" s="3"/>
      <c r="E23" s="3">
        <f>E21</f>
        <v>89.5</v>
      </c>
      <c r="F23" s="3" t="s">
        <v>10</v>
      </c>
      <c r="G23" s="53">
        <f t="shared" si="1"/>
        <v>1.4916666666666667</v>
      </c>
      <c r="H23" s="3" t="s">
        <v>31</v>
      </c>
    </row>
    <row r="24" spans="2:8">
      <c r="B24" s="3" t="s">
        <v>78</v>
      </c>
      <c r="C24" s="3"/>
      <c r="D24" s="3"/>
      <c r="E24" s="3">
        <f>E22</f>
        <v>39.900000000000006</v>
      </c>
      <c r="F24" s="3" t="s">
        <v>10</v>
      </c>
      <c r="G24" s="53">
        <f t="shared" si="1"/>
        <v>0.66500000000000015</v>
      </c>
      <c r="H24" s="3" t="s">
        <v>31</v>
      </c>
    </row>
    <row r="25" spans="2:8">
      <c r="B25" s="3" t="s">
        <v>79</v>
      </c>
      <c r="C25" s="3"/>
      <c r="D25" s="3"/>
      <c r="E25" s="3">
        <f>E23</f>
        <v>89.5</v>
      </c>
      <c r="F25" s="3" t="s">
        <v>10</v>
      </c>
      <c r="G25" s="53">
        <f t="shared" si="1"/>
        <v>1.4916666666666667</v>
      </c>
      <c r="H25" s="3" t="s">
        <v>31</v>
      </c>
    </row>
    <row r="26" spans="2:8">
      <c r="B26" s="3" t="s">
        <v>80</v>
      </c>
      <c r="C26" s="3"/>
      <c r="D26" s="3"/>
      <c r="E26" s="3">
        <f>E24</f>
        <v>39.900000000000006</v>
      </c>
      <c r="F26" s="3" t="s">
        <v>10</v>
      </c>
      <c r="G26" s="53">
        <f t="shared" si="1"/>
        <v>0.66500000000000015</v>
      </c>
      <c r="H26" s="3" t="s">
        <v>31</v>
      </c>
    </row>
    <row r="27" spans="2:8">
      <c r="B27" s="3" t="s">
        <v>36</v>
      </c>
      <c r="C27" s="3"/>
      <c r="D27" s="3"/>
      <c r="E27" s="3">
        <f>'Intersection Wait Times'!L21+'Intersection Wait Times'!L19</f>
        <v>163.5</v>
      </c>
      <c r="F27" s="3" t="s">
        <v>10</v>
      </c>
      <c r="G27" s="53">
        <f>E27/60</f>
        <v>2.7250000000000001</v>
      </c>
      <c r="H27" s="3" t="s">
        <v>31</v>
      </c>
    </row>
    <row r="28" spans="2:8">
      <c r="B28" s="3" t="s">
        <v>37</v>
      </c>
      <c r="C28" s="3"/>
      <c r="D28" s="3"/>
      <c r="E28" s="3">
        <f>'Intersection Wait Times'!L25+'Intersection Wait Times'!L20+'Intersection Wait Times'!L19</f>
        <v>167.10000000000002</v>
      </c>
      <c r="F28" s="3" t="s">
        <v>10</v>
      </c>
      <c r="G28" s="53">
        <f>E28/60</f>
        <v>2.7850000000000006</v>
      </c>
      <c r="H28" s="3" t="s">
        <v>31</v>
      </c>
    </row>
    <row r="30" spans="2:8">
      <c r="B30" s="51" t="s">
        <v>72</v>
      </c>
    </row>
    <row r="31" spans="2:8">
      <c r="B31" s="3" t="s">
        <v>25</v>
      </c>
      <c r="C31" s="3"/>
      <c r="D31" s="3"/>
      <c r="E31" s="3">
        <f t="shared" ref="E31:E40" si="2">E7+E19</f>
        <v>84.300000000000011</v>
      </c>
      <c r="F31" s="3" t="s">
        <v>10</v>
      </c>
      <c r="G31" s="53">
        <f t="shared" ref="G31:G40" si="3">G7+G19</f>
        <v>1.405</v>
      </c>
      <c r="H31" s="3" t="s">
        <v>31</v>
      </c>
    </row>
    <row r="32" spans="2:8">
      <c r="B32" s="3" t="s">
        <v>26</v>
      </c>
      <c r="C32" s="3"/>
      <c r="D32" s="3"/>
      <c r="E32" s="3">
        <f t="shared" si="2"/>
        <v>65.500000000000028</v>
      </c>
      <c r="F32" s="3" t="s">
        <v>10</v>
      </c>
      <c r="G32" s="53">
        <f t="shared" si="3"/>
        <v>1.0916666666666672</v>
      </c>
      <c r="H32" s="3" t="s">
        <v>31</v>
      </c>
    </row>
    <row r="33" spans="2:8">
      <c r="B33" s="3" t="s">
        <v>46</v>
      </c>
      <c r="C33" s="3"/>
      <c r="D33" s="3"/>
      <c r="E33" s="3">
        <f t="shared" si="2"/>
        <v>160.4</v>
      </c>
      <c r="F33" s="3" t="s">
        <v>10</v>
      </c>
      <c r="G33" s="53">
        <f t="shared" si="3"/>
        <v>2.6733333333333338</v>
      </c>
      <c r="H33" s="3" t="s">
        <v>31</v>
      </c>
    </row>
    <row r="34" spans="2:8">
      <c r="B34" s="3" t="s">
        <v>47</v>
      </c>
      <c r="C34" s="3"/>
      <c r="D34" s="3"/>
      <c r="E34" s="3">
        <f t="shared" si="2"/>
        <v>164.50000000000003</v>
      </c>
      <c r="F34" s="3" t="s">
        <v>10</v>
      </c>
      <c r="G34" s="53">
        <f t="shared" si="3"/>
        <v>2.7416666666666671</v>
      </c>
      <c r="H34" s="3" t="s">
        <v>31</v>
      </c>
    </row>
    <row r="35" spans="2:8">
      <c r="B35" s="3" t="s">
        <v>49</v>
      </c>
      <c r="C35" s="3"/>
      <c r="D35" s="3"/>
      <c r="E35" s="3">
        <f t="shared" si="2"/>
        <v>126.39999999999999</v>
      </c>
      <c r="F35" s="3" t="s">
        <v>10</v>
      </c>
      <c r="G35" s="53">
        <f t="shared" si="3"/>
        <v>2.1066666666666665</v>
      </c>
      <c r="H35" s="3" t="s">
        <v>31</v>
      </c>
    </row>
    <row r="36" spans="2:8">
      <c r="B36" s="3" t="s">
        <v>48</v>
      </c>
      <c r="C36" s="3"/>
      <c r="D36" s="3"/>
      <c r="E36" s="3">
        <f t="shared" si="2"/>
        <v>107.60000000000002</v>
      </c>
      <c r="F36" s="3" t="s">
        <v>10</v>
      </c>
      <c r="G36" s="53">
        <f t="shared" si="3"/>
        <v>1.7933333333333339</v>
      </c>
      <c r="H36" s="3" t="s">
        <v>31</v>
      </c>
    </row>
    <row r="37" spans="2:8">
      <c r="B37" s="3" t="s">
        <v>29</v>
      </c>
      <c r="C37" s="3"/>
      <c r="D37" s="3"/>
      <c r="E37" s="3">
        <f t="shared" si="2"/>
        <v>187.1</v>
      </c>
      <c r="F37" s="3" t="s">
        <v>10</v>
      </c>
      <c r="G37" s="53">
        <f t="shared" si="3"/>
        <v>3.1183333333333332</v>
      </c>
      <c r="H37" s="3" t="s">
        <v>31</v>
      </c>
    </row>
    <row r="38" spans="2:8">
      <c r="B38" s="3" t="s">
        <v>30</v>
      </c>
      <c r="C38" s="3"/>
      <c r="D38" s="3"/>
      <c r="E38" s="3">
        <f t="shared" si="2"/>
        <v>168.3</v>
      </c>
      <c r="F38" s="3" t="s">
        <v>10</v>
      </c>
      <c r="G38" s="53">
        <f t="shared" si="3"/>
        <v>2.8050000000000002</v>
      </c>
      <c r="H38" s="3" t="s">
        <v>31</v>
      </c>
    </row>
    <row r="39" spans="2:8">
      <c r="B39" s="3" t="s">
        <v>32</v>
      </c>
      <c r="C39" s="3"/>
      <c r="D39" s="3"/>
      <c r="E39" s="3">
        <f t="shared" si="2"/>
        <v>140.5</v>
      </c>
      <c r="F39" s="3" t="s">
        <v>10</v>
      </c>
      <c r="G39" s="53">
        <f t="shared" si="3"/>
        <v>2.3416666666666668</v>
      </c>
      <c r="H39" s="3" t="s">
        <v>31</v>
      </c>
    </row>
    <row r="40" spans="2:8">
      <c r="B40" s="3" t="s">
        <v>33</v>
      </c>
      <c r="C40" s="3"/>
      <c r="D40" s="3"/>
      <c r="E40" s="3">
        <f t="shared" si="2"/>
        <v>174.90000000000003</v>
      </c>
      <c r="F40" s="3" t="s">
        <v>10</v>
      </c>
      <c r="G40" s="53">
        <f t="shared" si="3"/>
        <v>2.9150000000000009</v>
      </c>
      <c r="H40" s="3" t="s">
        <v>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workbookViewId="0">
      <selection activeCell="F8" sqref="F8"/>
    </sheetView>
  </sheetViews>
  <sheetFormatPr defaultRowHeight="15"/>
  <cols>
    <col min="6" max="6" width="9" customWidth="1"/>
  </cols>
  <sheetData>
    <row r="2" spans="2:7">
      <c r="B2" t="s">
        <v>38</v>
      </c>
    </row>
    <row r="3" spans="2:7">
      <c r="B3" t="s">
        <v>41</v>
      </c>
      <c r="F3" s="42">
        <v>229</v>
      </c>
      <c r="G3" t="s">
        <v>45</v>
      </c>
    </row>
    <row r="4" spans="2:7">
      <c r="B4" t="s">
        <v>40</v>
      </c>
      <c r="F4" s="42">
        <v>595</v>
      </c>
      <c r="G4" t="s">
        <v>44</v>
      </c>
    </row>
    <row r="5" spans="2:7">
      <c r="F5" s="42"/>
    </row>
    <row r="6" spans="2:7">
      <c r="B6" t="s">
        <v>39</v>
      </c>
      <c r="F6" s="42"/>
    </row>
    <row r="7" spans="2:7">
      <c r="B7" t="s">
        <v>42</v>
      </c>
      <c r="F7" s="42">
        <v>1240</v>
      </c>
      <c r="G7" t="s">
        <v>45</v>
      </c>
    </row>
    <row r="8" spans="2:7">
      <c r="B8" t="s">
        <v>43</v>
      </c>
      <c r="F8" s="42">
        <v>521</v>
      </c>
      <c r="G8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Intersection Wait Times</vt:lpstr>
      <vt:lpstr>Commute Wait Times</vt:lpstr>
      <vt:lpstr>Sheet3</vt:lpstr>
      <vt:lpstr>'Commute Wait Times'!Print_Area</vt:lpstr>
      <vt:lpstr>'Intersection Wait Times'!Print_Area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Perry</dc:creator>
  <cp:lastModifiedBy>Megan Wooley</cp:lastModifiedBy>
  <cp:lastPrinted>2015-04-30T14:07:31Z</cp:lastPrinted>
  <dcterms:created xsi:type="dcterms:W3CDTF">2015-04-09T16:38:13Z</dcterms:created>
  <dcterms:modified xsi:type="dcterms:W3CDTF">2015-05-01T21:04:10Z</dcterms:modified>
</cp:coreProperties>
</file>